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orisnik\Documents\Documents\2026 GODINA\IZMJENE I DOPUNE FINANCIJSKOG PLANA\"/>
    </mc:Choice>
  </mc:AlternateContent>
  <xr:revisionPtr revIDLastSave="0" documentId="8_{21FA50B3-2713-4924-A209-BE39C283B2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POSEBNI DIO " sheetId="12" r:id="rId5"/>
    <sheet name="Račun financiranja" sheetId="6" r:id="rId6"/>
    <sheet name="Račun financiranja po izvorima" sheetId="9" r:id="rId7"/>
  </sheets>
  <definedNames>
    <definedName name="_xlnm.Print_Area" localSheetId="4">'POSEBNI DIO '!$A$2:$I$52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0" l="1"/>
  <c r="F14" i="10"/>
  <c r="F22" i="10"/>
  <c r="H13" i="10"/>
  <c r="I9" i="10" l="1"/>
  <c r="H14" i="10"/>
  <c r="G16" i="3"/>
  <c r="G11" i="3" s="1"/>
  <c r="D11" i="3"/>
  <c r="F29" i="10"/>
  <c r="E14" i="3" l="1"/>
  <c r="G20" i="3"/>
  <c r="G21" i="3"/>
  <c r="G31" i="3"/>
  <c r="D10" i="3" l="1"/>
  <c r="G10" i="3" l="1"/>
  <c r="E20" i="3"/>
  <c r="D20" i="3"/>
  <c r="E11" i="3"/>
  <c r="E10" i="3" s="1"/>
  <c r="D29" i="3"/>
  <c r="G29" i="3"/>
  <c r="G28" i="3" s="1"/>
  <c r="H12" i="10"/>
  <c r="E35" i="3"/>
  <c r="E34" i="3"/>
  <c r="E30" i="3"/>
  <c r="G15" i="3"/>
  <c r="E12" i="3"/>
  <c r="G12" i="3" s="1"/>
  <c r="I13" i="10"/>
  <c r="I12" i="10"/>
  <c r="I11" i="10" s="1"/>
  <c r="F11" i="10" l="1"/>
  <c r="F8" i="10"/>
  <c r="G33" i="3" l="1"/>
  <c r="H9" i="10"/>
  <c r="E33" i="3" l="1"/>
  <c r="D33" i="3" l="1"/>
  <c r="D28" i="3" l="1"/>
  <c r="I21" i="10" l="1"/>
  <c r="H21" i="10"/>
  <c r="G21" i="10"/>
  <c r="F21" i="10"/>
  <c r="G11" i="10"/>
  <c r="I8" i="10"/>
  <c r="G8" i="10"/>
  <c r="H8" i="10" s="1"/>
  <c r="H11" i="10" l="1"/>
  <c r="G14" i="10"/>
  <c r="G29" i="10" s="1"/>
  <c r="H22" i="10"/>
  <c r="I14" i="10"/>
  <c r="I22" i="10" l="1"/>
  <c r="G22" i="10"/>
  <c r="E32" i="3"/>
  <c r="E29" i="3" s="1"/>
  <c r="E28" i="3" l="1"/>
</calcChain>
</file>

<file path=xl/sharedStrings.xml><?xml version="1.0" encoding="utf-8"?>
<sst xmlns="http://schemas.openxmlformats.org/spreadsheetml/2006/main" count="210" uniqueCount="111">
  <si>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</si>
  <si>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</si>
  <si>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</si>
  <si>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</si>
  <si>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</si>
  <si>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</si>
  <si>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</si>
  <si>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</si>
  <si>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</si>
  <si>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</si>
  <si>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</si>
  <si>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</si>
  <si>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</si>
  <si>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</si>
  <si>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</si>
  <si>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</si>
  <si>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</si>
  <si>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</si>
  <si>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</si>
  <si>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</si>
  <si>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</si>
  <si>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</si>
  <si>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</si>
  <si>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</si>
  <si>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</si>
  <si>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</si>
  <si>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</si>
  <si>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</si>
  <si>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</si>
  <si>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Projekcija 
za 2026.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</si>
  <si>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</si>
  <si>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</si>
  <si>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</si>
  <si>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</si>
  <si>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</si>
  <si>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</si>
  <si>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</si>
  <si>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</si>
  <si>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</si>
  <si>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</si>
  <si>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</si>
  <si>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</si>
  <si>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</si>
  <si>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</si>
  <si>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</si>
  <si>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</si>
  <si>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</si>
  <si>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</si>
  <si>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</si>
  <si>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</si>
  <si>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</si>
  <si>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</si>
  <si>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</si>
  <si>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</si>
  <si>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</si>
  <si>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</si>
  <si>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</si>
  <si>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</si>
  <si>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</si>
  <si>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</si>
  <si>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Plan 2024.</t>
  </si>
  <si>
    <t>FINANCIJSKI PLAN PRORAČUNSKOG KORISNIKA JEDINICE LOKALNE I PODRUČNE (REGIONALNE) SAMOUPRAVE 
ZA 2025. I PROJEKCIJA ZA 2026. I 2027. GODINU</t>
  </si>
  <si>
    <t>Izvršenje 2023.</t>
  </si>
  <si>
    <t>Plan za 2025.</t>
  </si>
  <si>
    <t>Projekcija 
za 2027.</t>
  </si>
  <si>
    <t>Rashodi za dodatna ulaganja na nefinancijskoj imovini</t>
  </si>
  <si>
    <t>Prihodi od upravnih i administrativnih pristojbi, pristojbi po posebnim propisima i naknada</t>
  </si>
  <si>
    <t>Financijski rashodi</t>
  </si>
  <si>
    <t>6 Donacije</t>
  </si>
  <si>
    <t>09 Obrazovanje</t>
  </si>
  <si>
    <t>091 Predškolsko obrazovanje</t>
  </si>
  <si>
    <t>Prihodi od prodaje prozvoda i robe te pruženih usluge, prihodi od donacija..</t>
  </si>
  <si>
    <t>BROJ KONTA</t>
  </si>
  <si>
    <t>VRSTA RASHODA / IZDATKA</t>
  </si>
  <si>
    <t>Promjena iznosa</t>
  </si>
  <si>
    <t>Promjena %</t>
  </si>
  <si>
    <t>6.1. Donacije-Vrtić</t>
  </si>
  <si>
    <t>Vlastiti izvori</t>
  </si>
  <si>
    <t>Rezultat poslovanja</t>
  </si>
  <si>
    <t>FINANCIJSKI PLAN PRORAČUNSKOG KORISNIKA JEDINICE LOKALNE I PODRUČNE (REGIONALNE) SAMOUPRAVE 
ZA 2026.-I. IZMJENA</t>
  </si>
  <si>
    <t>Tekući plan 2026.</t>
  </si>
  <si>
    <t>I. izmjena plana 2026.</t>
  </si>
  <si>
    <t xml:space="preserve">  4.3 .Ostali prihodi za posebne namjene</t>
  </si>
  <si>
    <t>5.2. Ostale pomoći</t>
  </si>
  <si>
    <t xml:space="preserve">1.1. Opći prihodi i primici </t>
  </si>
  <si>
    <t>5.0. Pomoći iz državnog proračuna</t>
  </si>
  <si>
    <t>Program 1009 Predškolski odgoj</t>
  </si>
  <si>
    <t>Aktivnost A100901 Vrtić i jaslice</t>
  </si>
  <si>
    <t>3 Rashodi poslovanja</t>
  </si>
  <si>
    <t>31 Rashodi za zaposlene</t>
  </si>
  <si>
    <t>Izvor           1.1. Opći prihodi i primici</t>
  </si>
  <si>
    <t>32 Materijalni rashodi</t>
  </si>
  <si>
    <t>34 Financijski rashodi</t>
  </si>
  <si>
    <t>Izvor 4.3. Ostali prihodi za posebne namjene</t>
  </si>
  <si>
    <t>Izvor           4.3. Ostali prihodi za posebne namjene</t>
  </si>
  <si>
    <t>Izvor 4.3.1 Ostali prihodi za posebne namjene - PK</t>
  </si>
  <si>
    <t>Izvor 5.0. Pomoći - Grad</t>
  </si>
  <si>
    <t>Izvor           5.0. Pomoći iz državnog proračuna</t>
  </si>
  <si>
    <t>Izvor 5.2.  Ostale pomoći</t>
  </si>
  <si>
    <t>Izvor           5.2. Ostale pomoći</t>
  </si>
  <si>
    <t>Izvor           6.1. Donacije</t>
  </si>
  <si>
    <t>Izvor 6.1.1 Donacije - PK</t>
  </si>
  <si>
    <t>Kapitalni projekt K100902 Opremanje Dječjih jaslica i vrtića</t>
  </si>
  <si>
    <t>Izvor 1.1. Opći prihodi i primici</t>
  </si>
  <si>
    <t>4 Rashodi za nabavu nefinancijske imovine</t>
  </si>
  <si>
    <t>41 Rashodi za nabavu neproizvedene dugotrajne imovine</t>
  </si>
  <si>
    <t>42 Rashodi za nabavu proizvedene dugotrajne imovine</t>
  </si>
  <si>
    <t>Tekući projekt T100901 Mala škola</t>
  </si>
  <si>
    <t xml:space="preserve">Tekući projekt T100903 Obilježavanje 100 godina vrtića </t>
  </si>
  <si>
    <t>Prihodi od imovine</t>
  </si>
  <si>
    <t>Kazne, upravne mjere i ostali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</si>
</sst>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EEBF7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7" fillId="0" borderId="0"/>
  </cellStyleXfs>
  <cellXfs count="111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14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49" fontId="17" fillId="0" borderId="6" xfId="0" applyNumberFormat="1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wrapText="1"/>
    </xf>
    <xf numFmtId="49" fontId="17" fillId="0" borderId="6" xfId="0" applyNumberFormat="1" applyFont="1" applyBorder="1" applyAlignment="1">
      <alignment horizontal="left" vertical="center" wrapText="1" shrinkToFit="1"/>
    </xf>
    <xf numFmtId="4" fontId="6" fillId="2" borderId="4" xfId="0" applyNumberFormat="1" applyFont="1" applyFill="1" applyBorder="1" applyAlignment="1">
      <alignment horizontal="right"/>
    </xf>
    <xf numFmtId="4" fontId="6" fillId="0" borderId="4" xfId="0" applyNumberFormat="1" applyFont="1" applyBorder="1" applyAlignment="1">
      <alignment horizontal="right" vertical="center" wrapText="1"/>
    </xf>
    <xf numFmtId="49" fontId="17" fillId="0" borderId="0" xfId="0" applyNumberFormat="1" applyFont="1" applyAlignment="1">
      <alignment horizontal="left" vertical="center" wrapText="1"/>
    </xf>
    <xf numFmtId="14" fontId="8" fillId="2" borderId="3" xfId="0" quotePrefix="1" applyNumberFormat="1" applyFont="1" applyFill="1" applyBorder="1" applyAlignment="1">
      <alignment horizontal="left" vertical="center"/>
    </xf>
    <xf numFmtId="4" fontId="6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4" fontId="3" fillId="2" borderId="0" xfId="0" applyNumberFormat="1" applyFont="1" applyFill="1" applyAlignment="1">
      <alignment horizontal="right"/>
    </xf>
    <xf numFmtId="4" fontId="3" fillId="2" borderId="0" xfId="0" applyNumberFormat="1" applyFont="1" applyFill="1" applyAlignment="1">
      <alignment horizontal="right" wrapText="1"/>
    </xf>
    <xf numFmtId="0" fontId="9" fillId="5" borderId="3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 wrapText="1"/>
    </xf>
    <xf numFmtId="3" fontId="6" fillId="2" borderId="3" xfId="0" applyNumberFormat="1" applyFont="1" applyFill="1" applyBorder="1" applyAlignment="1">
      <alignment horizontal="right"/>
    </xf>
    <xf numFmtId="0" fontId="7" fillId="5" borderId="3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 wrapText="1"/>
    </xf>
    <xf numFmtId="49" fontId="17" fillId="0" borderId="7" xfId="0" applyNumberFormat="1" applyFont="1" applyBorder="1" applyAlignment="1">
      <alignment horizontal="left" vertical="center" wrapText="1"/>
    </xf>
    <xf numFmtId="4" fontId="9" fillId="3" borderId="3" xfId="0" quotePrefix="1" applyNumberFormat="1" applyFont="1" applyFill="1" applyBorder="1" applyAlignment="1">
      <alignment horizontal="right"/>
    </xf>
    <xf numFmtId="4" fontId="9" fillId="4" borderId="3" xfId="0" applyNumberFormat="1" applyFont="1" applyFill="1" applyBorder="1" applyAlignment="1">
      <alignment horizontal="right" wrapText="1"/>
    </xf>
    <xf numFmtId="0" fontId="6" fillId="6" borderId="3" xfId="0" applyFont="1" applyFill="1" applyBorder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center" vertical="center" wrapText="1"/>
    </xf>
    <xf numFmtId="0" fontId="3" fillId="8" borderId="3" xfId="0" applyFont="1" applyFill="1" applyBorder="1"/>
    <xf numFmtId="4" fontId="3" fillId="8" borderId="3" xfId="0" applyNumberFormat="1" applyFont="1" applyFill="1" applyBorder="1"/>
    <xf numFmtId="0" fontId="3" fillId="0" borderId="3" xfId="0" applyFont="1" applyBorder="1"/>
    <xf numFmtId="4" fontId="3" fillId="0" borderId="3" xfId="0" applyNumberFormat="1" applyFont="1" applyBorder="1"/>
    <xf numFmtId="4" fontId="7" fillId="0" borderId="3" xfId="0" applyNumberFormat="1" applyFont="1" applyBorder="1"/>
    <xf numFmtId="0" fontId="6" fillId="7" borderId="3" xfId="0" applyFont="1" applyFill="1" applyBorder="1"/>
    <xf numFmtId="4" fontId="6" fillId="7" borderId="3" xfId="0" applyNumberFormat="1" applyFont="1" applyFill="1" applyBorder="1"/>
    <xf numFmtId="0" fontId="1" fillId="0" borderId="0" xfId="0" applyFont="1"/>
    <xf numFmtId="0" fontId="6" fillId="8" borderId="3" xfId="0" applyFont="1" applyFill="1" applyBorder="1"/>
    <xf numFmtId="4" fontId="6" fillId="8" borderId="3" xfId="0" applyNumberFormat="1" applyFont="1" applyFill="1" applyBorder="1"/>
    <xf numFmtId="0" fontId="6" fillId="0" borderId="3" xfId="0" applyFont="1" applyBorder="1"/>
    <xf numFmtId="4" fontId="6" fillId="0" borderId="3" xfId="0" applyNumberFormat="1" applyFont="1" applyBorder="1"/>
    <xf numFmtId="4" fontId="9" fillId="4" borderId="1" xfId="0" quotePrefix="1" applyNumberFormat="1" applyFont="1" applyFill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 wrapText="1"/>
    </xf>
    <xf numFmtId="4" fontId="0" fillId="0" borderId="0" xfId="0" applyNumberFormat="1"/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</cellXfs>
  <cellStyles count="3">
    <cellStyle name="Normal 2" xfId="1" xr:uid="{0E3FE45F-9ECD-49DD-A335-F5025B5255ED}"/>
    <cellStyle name="Normal 3" xfId="2" xr:uid="{4CAAEF39-291E-467C-AEB2-248465DE3064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workbookViewId="0">
      <selection activeCell="M19" sqref="M19"/>
    </sheetView>
  </sheetViews>
  <sheetFormatPr defaultRowHeight="15" x14ac:dyDescent="0.25"/>
  <cols>
    <col min="5" max="9" width="25.28515625" customWidth="1"/>
  </cols>
  <sheetData>
    <row r="1" spans="1:9" ht="42" customHeight="1" x14ac:dyDescent="0.25">
      <c r="A1" s="93" t="s">
        <v>79</v>
      </c>
      <c r="B1" s="93"/>
      <c r="C1" s="93"/>
      <c r="D1" s="93"/>
      <c r="E1" s="93"/>
      <c r="F1" s="93"/>
      <c r="G1" s="93"/>
      <c r="H1" s="93"/>
      <c r="I1" s="93"/>
    </row>
    <row r="2" spans="1:9" ht="18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93" t="s">
        <v>18</v>
      </c>
      <c r="B3" s="93"/>
      <c r="C3" s="93"/>
      <c r="D3" s="93"/>
      <c r="E3" s="93"/>
      <c r="F3" s="93"/>
      <c r="G3" s="93"/>
      <c r="H3" s="94"/>
      <c r="I3" s="94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15.75" x14ac:dyDescent="0.25">
      <c r="A5" s="93" t="s">
        <v>22</v>
      </c>
      <c r="B5" s="95"/>
      <c r="C5" s="95"/>
      <c r="D5" s="95"/>
      <c r="E5" s="95"/>
      <c r="F5" s="95"/>
      <c r="G5" s="95"/>
      <c r="H5" s="95"/>
      <c r="I5" s="95"/>
    </row>
    <row r="6" spans="1:9" ht="18" x14ac:dyDescent="0.25">
      <c r="A6" s="1"/>
      <c r="B6" s="2"/>
      <c r="C6" s="2"/>
      <c r="D6" s="2"/>
      <c r="E6" s="6"/>
      <c r="F6" s="7"/>
      <c r="G6" s="7"/>
      <c r="H6" s="7"/>
      <c r="I6" s="30" t="s">
        <v>30</v>
      </c>
    </row>
    <row r="7" spans="1:9" x14ac:dyDescent="0.25">
      <c r="A7" s="24"/>
      <c r="B7" s="25"/>
      <c r="C7" s="25"/>
      <c r="D7" s="26"/>
      <c r="E7" s="27"/>
      <c r="F7" s="3" t="s">
        <v>80</v>
      </c>
      <c r="G7" s="3" t="s">
        <v>74</v>
      </c>
      <c r="H7" s="3" t="s">
        <v>75</v>
      </c>
      <c r="I7" s="3" t="s">
        <v>81</v>
      </c>
    </row>
    <row r="8" spans="1:9" x14ac:dyDescent="0.25">
      <c r="A8" s="96" t="s">
        <v>0</v>
      </c>
      <c r="B8" s="97"/>
      <c r="C8" s="97"/>
      <c r="D8" s="97"/>
      <c r="E8" s="98"/>
      <c r="F8" s="57">
        <f t="shared" ref="F8" si="0">F9+F10</f>
        <v>2629640</v>
      </c>
      <c r="G8" s="57">
        <f t="shared" ref="G8:I8" si="1">G9+G10</f>
        <v>19850</v>
      </c>
      <c r="H8" s="57">
        <f>+G8/F8*100</f>
        <v>0.75485617803197402</v>
      </c>
      <c r="I8" s="57">
        <f t="shared" si="1"/>
        <v>2649490</v>
      </c>
    </row>
    <row r="9" spans="1:9" x14ac:dyDescent="0.25">
      <c r="A9" s="99" t="s">
        <v>31</v>
      </c>
      <c r="B9" s="100"/>
      <c r="C9" s="100"/>
      <c r="D9" s="100"/>
      <c r="E9" s="92"/>
      <c r="F9" s="56">
        <v>2629640</v>
      </c>
      <c r="G9" s="56">
        <v>19850</v>
      </c>
      <c r="H9" s="56">
        <f>+G9/F9*100</f>
        <v>0.75485617803197402</v>
      </c>
      <c r="I9" s="56">
        <f>+F9+G9</f>
        <v>2649490</v>
      </c>
    </row>
    <row r="10" spans="1:9" x14ac:dyDescent="0.25">
      <c r="A10" s="91" t="s">
        <v>32</v>
      </c>
      <c r="B10" s="92"/>
      <c r="C10" s="92"/>
      <c r="D10" s="92"/>
      <c r="E10" s="92"/>
      <c r="F10" s="56">
        <v>0</v>
      </c>
      <c r="G10" s="56"/>
      <c r="H10" s="56"/>
      <c r="I10" s="56"/>
    </row>
    <row r="11" spans="1:9" x14ac:dyDescent="0.25">
      <c r="A11" s="31" t="s">
        <v>1</v>
      </c>
      <c r="B11" s="39"/>
      <c r="C11" s="39"/>
      <c r="D11" s="39"/>
      <c r="E11" s="39"/>
      <c r="F11" s="57">
        <f t="shared" ref="F11" si="2">F12+F13</f>
        <v>2631640</v>
      </c>
      <c r="G11" s="57">
        <f t="shared" ref="G11" si="3">G12+G13</f>
        <v>41958.67</v>
      </c>
      <c r="H11" s="57">
        <f>+G11/F11*100</f>
        <v>1.5943924700946939</v>
      </c>
      <c r="I11" s="57">
        <f>I12+I13</f>
        <v>2673598.67</v>
      </c>
    </row>
    <row r="12" spans="1:9" x14ac:dyDescent="0.25">
      <c r="A12" s="101" t="s">
        <v>33</v>
      </c>
      <c r="B12" s="100"/>
      <c r="C12" s="100"/>
      <c r="D12" s="100"/>
      <c r="E12" s="100"/>
      <c r="F12" s="56">
        <v>2611640</v>
      </c>
      <c r="G12" s="56">
        <v>26958.67</v>
      </c>
      <c r="H12" s="56">
        <f>+G12/F12*100</f>
        <v>1.0322506164708765</v>
      </c>
      <c r="I12" s="59">
        <f>+F12+G12</f>
        <v>2638598.67</v>
      </c>
    </row>
    <row r="13" spans="1:9" x14ac:dyDescent="0.25">
      <c r="A13" s="91" t="s">
        <v>34</v>
      </c>
      <c r="B13" s="92"/>
      <c r="C13" s="92"/>
      <c r="D13" s="92"/>
      <c r="E13" s="92"/>
      <c r="F13" s="56">
        <v>20000</v>
      </c>
      <c r="G13" s="56">
        <v>15000</v>
      </c>
      <c r="H13" s="56">
        <f>+G13/F13*100</f>
        <v>75</v>
      </c>
      <c r="I13" s="59">
        <f>+F13+G13</f>
        <v>35000</v>
      </c>
    </row>
    <row r="14" spans="1:9" x14ac:dyDescent="0.25">
      <c r="A14" s="102" t="s">
        <v>54</v>
      </c>
      <c r="B14" s="97"/>
      <c r="C14" s="97"/>
      <c r="D14" s="97"/>
      <c r="E14" s="97"/>
      <c r="F14" s="57">
        <f>F8-F11</f>
        <v>-2000</v>
      </c>
      <c r="G14" s="57">
        <f>G8-G11</f>
        <v>-22108.67</v>
      </c>
      <c r="H14" s="57">
        <f>+G14/F14*100</f>
        <v>1105.4334999999999</v>
      </c>
      <c r="I14" s="57">
        <f t="shared" ref="I14" si="4">I8-I11</f>
        <v>-24108.669999999925</v>
      </c>
    </row>
    <row r="15" spans="1:9" ht="18" x14ac:dyDescent="0.25">
      <c r="A15" s="4"/>
      <c r="B15" s="20"/>
      <c r="C15" s="20"/>
      <c r="D15" s="20"/>
      <c r="E15" s="20"/>
      <c r="F15" s="20"/>
      <c r="G15" s="21"/>
      <c r="H15" s="21"/>
      <c r="I15" s="21"/>
    </row>
    <row r="16" spans="1:9" ht="15.75" x14ac:dyDescent="0.25">
      <c r="A16" s="93" t="s">
        <v>23</v>
      </c>
      <c r="B16" s="95"/>
      <c r="C16" s="95"/>
      <c r="D16" s="95"/>
      <c r="E16" s="95"/>
      <c r="F16" s="95"/>
      <c r="G16" s="95"/>
      <c r="H16" s="95"/>
      <c r="I16" s="95"/>
    </row>
    <row r="17" spans="1:9" ht="18" x14ac:dyDescent="0.25">
      <c r="A17" s="4"/>
      <c r="B17" s="20"/>
      <c r="C17" s="20"/>
      <c r="D17" s="20"/>
      <c r="E17" s="20"/>
      <c r="F17" s="20"/>
      <c r="G17" s="21"/>
      <c r="H17" s="21"/>
      <c r="I17" s="21"/>
    </row>
    <row r="18" spans="1:9" x14ac:dyDescent="0.25">
      <c r="A18" s="24"/>
      <c r="B18" s="25"/>
      <c r="C18" s="25"/>
      <c r="D18" s="26"/>
      <c r="E18" s="27"/>
      <c r="F18" s="3" t="s">
        <v>80</v>
      </c>
      <c r="G18" s="3" t="s">
        <v>74</v>
      </c>
      <c r="H18" s="3" t="s">
        <v>75</v>
      </c>
      <c r="I18" s="3" t="s">
        <v>81</v>
      </c>
    </row>
    <row r="19" spans="1:9" x14ac:dyDescent="0.25">
      <c r="A19" s="91" t="s">
        <v>35</v>
      </c>
      <c r="B19" s="92"/>
      <c r="C19" s="92"/>
      <c r="D19" s="92"/>
      <c r="E19" s="92"/>
      <c r="F19" s="29"/>
      <c r="G19" s="29"/>
      <c r="H19" s="29"/>
      <c r="I19" s="40"/>
    </row>
    <row r="20" spans="1:9" x14ac:dyDescent="0.25">
      <c r="A20" s="91" t="s">
        <v>36</v>
      </c>
      <c r="B20" s="92"/>
      <c r="C20" s="92"/>
      <c r="D20" s="92"/>
      <c r="E20" s="92"/>
      <c r="F20" s="29"/>
      <c r="G20" s="29"/>
      <c r="H20" s="29"/>
      <c r="I20" s="40"/>
    </row>
    <row r="21" spans="1:9" x14ac:dyDescent="0.25">
      <c r="A21" s="102" t="s">
        <v>2</v>
      </c>
      <c r="B21" s="97"/>
      <c r="C21" s="97"/>
      <c r="D21" s="97"/>
      <c r="E21" s="97"/>
      <c r="F21" s="28">
        <f>F19-F20</f>
        <v>0</v>
      </c>
      <c r="G21" s="28">
        <f t="shared" ref="G21:I21" si="5">G19-G20</f>
        <v>0</v>
      </c>
      <c r="H21" s="28">
        <f t="shared" si="5"/>
        <v>0</v>
      </c>
      <c r="I21" s="28">
        <f t="shared" si="5"/>
        <v>0</v>
      </c>
    </row>
    <row r="22" spans="1:9" x14ac:dyDescent="0.25">
      <c r="A22" s="102" t="s">
        <v>55</v>
      </c>
      <c r="B22" s="97"/>
      <c r="C22" s="97"/>
      <c r="D22" s="97"/>
      <c r="E22" s="97"/>
      <c r="F22" s="57">
        <f>+F14</f>
        <v>-2000</v>
      </c>
      <c r="G22" s="57">
        <f>G14+G21</f>
        <v>-22108.67</v>
      </c>
      <c r="H22" s="57">
        <f t="shared" ref="H22" si="6">H14+H21</f>
        <v>1105.4334999999999</v>
      </c>
      <c r="I22" s="57">
        <f>I14+I21</f>
        <v>-24108.669999999925</v>
      </c>
    </row>
    <row r="23" spans="1:9" ht="18" x14ac:dyDescent="0.25">
      <c r="A23" s="19"/>
      <c r="B23" s="20"/>
      <c r="C23" s="20"/>
      <c r="D23" s="20"/>
      <c r="E23" s="20"/>
      <c r="F23" s="20"/>
      <c r="G23" s="21"/>
      <c r="H23" s="21"/>
      <c r="I23" s="21"/>
    </row>
    <row r="24" spans="1:9" ht="15.75" x14ac:dyDescent="0.25">
      <c r="A24" s="93" t="s">
        <v>56</v>
      </c>
      <c r="B24" s="95"/>
      <c r="C24" s="95"/>
      <c r="D24" s="95"/>
      <c r="E24" s="95"/>
      <c r="F24" s="95"/>
      <c r="G24" s="95"/>
      <c r="H24" s="95"/>
      <c r="I24" s="95"/>
    </row>
    <row r="25" spans="1:9" ht="15.75" x14ac:dyDescent="0.25">
      <c r="A25" s="37"/>
      <c r="B25" s="38"/>
      <c r="C25" s="38"/>
      <c r="D25" s="38"/>
      <c r="E25" s="38"/>
      <c r="F25" s="38"/>
      <c r="G25" s="38"/>
      <c r="H25" s="38"/>
      <c r="I25" s="38"/>
    </row>
    <row r="26" spans="1:9" x14ac:dyDescent="0.25">
      <c r="A26" s="24"/>
      <c r="B26" s="25"/>
      <c r="C26" s="25"/>
      <c r="D26" s="26"/>
      <c r="E26" s="27"/>
      <c r="F26" s="3" t="s">
        <v>80</v>
      </c>
      <c r="G26" s="3" t="s">
        <v>74</v>
      </c>
      <c r="H26" s="3" t="s">
        <v>75</v>
      </c>
      <c r="I26" s="3" t="s">
        <v>81</v>
      </c>
    </row>
    <row r="27" spans="1:9" ht="15" customHeight="1" x14ac:dyDescent="0.25">
      <c r="A27" s="105" t="s">
        <v>57</v>
      </c>
      <c r="B27" s="106"/>
      <c r="C27" s="106"/>
      <c r="D27" s="106"/>
      <c r="E27" s="107"/>
      <c r="F27" s="87">
        <v>2000</v>
      </c>
      <c r="G27" s="87">
        <v>22108.67</v>
      </c>
      <c r="H27" s="87">
        <v>0</v>
      </c>
      <c r="I27" s="72">
        <f>+G27+F27</f>
        <v>24108.67</v>
      </c>
    </row>
    <row r="28" spans="1:9" ht="15" customHeight="1" x14ac:dyDescent="0.25">
      <c r="A28" s="102" t="s">
        <v>58</v>
      </c>
      <c r="B28" s="97"/>
      <c r="C28" s="97"/>
      <c r="D28" s="97"/>
      <c r="E28" s="97"/>
      <c r="F28" s="41">
        <v>0</v>
      </c>
      <c r="G28" s="41">
        <v>0</v>
      </c>
      <c r="H28" s="41"/>
      <c r="I28" s="71"/>
    </row>
    <row r="29" spans="1:9" ht="45" customHeight="1" x14ac:dyDescent="0.25">
      <c r="A29" s="96" t="s">
        <v>59</v>
      </c>
      <c r="B29" s="108"/>
      <c r="C29" s="108"/>
      <c r="D29" s="108"/>
      <c r="E29" s="109"/>
      <c r="F29" s="41">
        <f>+F22+F27</f>
        <v>0</v>
      </c>
      <c r="G29" s="41">
        <f>G14+G21+G27-G28</f>
        <v>0</v>
      </c>
      <c r="H29" s="41">
        <v>0</v>
      </c>
      <c r="I29" s="41">
        <v>0</v>
      </c>
    </row>
    <row r="30" spans="1:9" ht="15.75" x14ac:dyDescent="0.25">
      <c r="A30" s="42"/>
      <c r="B30" s="43"/>
      <c r="C30" s="43"/>
      <c r="D30" s="43"/>
      <c r="E30" s="43"/>
      <c r="F30" s="43"/>
      <c r="G30" s="43"/>
      <c r="H30" s="43"/>
      <c r="I30" s="43"/>
    </row>
    <row r="31" spans="1:9" ht="17.25" customHeight="1" x14ac:dyDescent="0.25"/>
    <row r="32" spans="1:9" x14ac:dyDescent="0.25">
      <c r="A32" s="103"/>
      <c r="B32" s="104"/>
      <c r="C32" s="104"/>
      <c r="D32" s="104"/>
      <c r="E32" s="104"/>
      <c r="F32" s="104"/>
      <c r="G32" s="104"/>
      <c r="H32" s="104"/>
      <c r="I32" s="104"/>
    </row>
    <row r="33" ht="9" customHeight="1" x14ac:dyDescent="0.25"/>
  </sheetData>
  <mergeCells count="19">
    <mergeCell ref="A32:I32"/>
    <mergeCell ref="A21:E21"/>
    <mergeCell ref="A22:E22"/>
    <mergeCell ref="A24:I24"/>
    <mergeCell ref="A27:E27"/>
    <mergeCell ref="A28:E28"/>
    <mergeCell ref="A29:E29"/>
    <mergeCell ref="A20:E20"/>
    <mergeCell ref="A1:I1"/>
    <mergeCell ref="A3:I3"/>
    <mergeCell ref="A5:I5"/>
    <mergeCell ref="A8:E8"/>
    <mergeCell ref="A9:E9"/>
    <mergeCell ref="A10:E10"/>
    <mergeCell ref="A12:E12"/>
    <mergeCell ref="A13:E13"/>
    <mergeCell ref="A14:E14"/>
    <mergeCell ref="A16:I16"/>
    <mergeCell ref="A19:E19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6"/>
  <sheetViews>
    <sheetView topLeftCell="A4" workbookViewId="0">
      <selection activeCell="F12" sqref="F1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7" width="25.28515625" customWidth="1"/>
  </cols>
  <sheetData>
    <row r="1" spans="1:9" ht="42" customHeight="1" x14ac:dyDescent="0.25">
      <c r="A1" s="93" t="s">
        <v>79</v>
      </c>
      <c r="B1" s="93"/>
      <c r="C1" s="93"/>
      <c r="D1" s="93"/>
      <c r="E1" s="93"/>
      <c r="F1" s="93"/>
      <c r="G1" s="93"/>
      <c r="H1" s="93"/>
      <c r="I1" s="93"/>
    </row>
    <row r="2" spans="1:9" ht="18" customHeight="1" x14ac:dyDescent="0.25">
      <c r="A2" s="4"/>
      <c r="B2" s="4"/>
      <c r="C2" s="4"/>
      <c r="D2" s="4"/>
      <c r="E2" s="4"/>
      <c r="F2" s="4"/>
      <c r="G2" s="4"/>
    </row>
    <row r="3" spans="1:9" ht="15.75" customHeight="1" x14ac:dyDescent="0.25">
      <c r="A3" s="93" t="s">
        <v>18</v>
      </c>
      <c r="B3" s="93"/>
      <c r="C3" s="93"/>
      <c r="D3" s="93"/>
      <c r="E3" s="93"/>
      <c r="F3" s="93"/>
      <c r="G3" s="93"/>
    </row>
    <row r="4" spans="1:9" ht="18" x14ac:dyDescent="0.25">
      <c r="A4" s="4"/>
      <c r="B4" s="4"/>
      <c r="C4" s="4"/>
      <c r="D4" s="4"/>
      <c r="E4" s="4"/>
      <c r="F4" s="5"/>
      <c r="G4" s="5"/>
    </row>
    <row r="5" spans="1:9" ht="18" customHeight="1" x14ac:dyDescent="0.25">
      <c r="A5" s="93" t="s">
        <v>4</v>
      </c>
      <c r="B5" s="93"/>
      <c r="C5" s="93"/>
      <c r="D5" s="93"/>
      <c r="E5" s="93"/>
      <c r="F5" s="93"/>
      <c r="G5" s="93"/>
    </row>
    <row r="6" spans="1:9" ht="18" x14ac:dyDescent="0.25">
      <c r="A6" s="4"/>
      <c r="B6" s="4"/>
      <c r="C6" s="4"/>
      <c r="D6" s="4"/>
      <c r="E6" s="4"/>
      <c r="F6" s="5"/>
      <c r="G6" s="5"/>
    </row>
    <row r="7" spans="1:9" ht="15.75" customHeight="1" x14ac:dyDescent="0.25">
      <c r="A7" s="93" t="s">
        <v>37</v>
      </c>
      <c r="B7" s="93"/>
      <c r="C7" s="93"/>
      <c r="D7" s="93"/>
      <c r="E7" s="93"/>
      <c r="F7" s="93"/>
      <c r="G7" s="93"/>
    </row>
    <row r="8" spans="1:9" ht="18" x14ac:dyDescent="0.25">
      <c r="A8" s="4"/>
      <c r="B8" s="4"/>
      <c r="C8" s="4"/>
      <c r="D8" s="4"/>
      <c r="E8" s="4"/>
      <c r="F8" s="5"/>
      <c r="G8" s="30" t="s">
        <v>30</v>
      </c>
    </row>
    <row r="9" spans="1:9" x14ac:dyDescent="0.25">
      <c r="A9" s="18" t="s">
        <v>5</v>
      </c>
      <c r="B9" s="17" t="s">
        <v>6</v>
      </c>
      <c r="C9" s="17" t="s">
        <v>3</v>
      </c>
      <c r="D9" s="17" t="s">
        <v>80</v>
      </c>
      <c r="E9" s="17" t="s">
        <v>74</v>
      </c>
      <c r="F9" s="17" t="s">
        <v>75</v>
      </c>
      <c r="G9" s="17" t="s">
        <v>81</v>
      </c>
    </row>
    <row r="10" spans="1:9" x14ac:dyDescent="0.25">
      <c r="A10" s="33"/>
      <c r="B10" s="34"/>
      <c r="C10" s="32" t="s">
        <v>0</v>
      </c>
      <c r="D10" s="45">
        <f>+D11+D18+D21</f>
        <v>2631640</v>
      </c>
      <c r="E10" s="45">
        <f>+E11+E18+E21</f>
        <v>41958.67</v>
      </c>
      <c r="F10" s="45">
        <v>1.5943924700946939</v>
      </c>
      <c r="G10" s="45">
        <f>+G11+G18+G20</f>
        <v>2673598.67</v>
      </c>
    </row>
    <row r="11" spans="1:9" ht="15.75" customHeight="1" x14ac:dyDescent="0.25">
      <c r="A11" s="11">
        <v>6</v>
      </c>
      <c r="B11" s="11"/>
      <c r="C11" s="11" t="s">
        <v>7</v>
      </c>
      <c r="D11" s="53">
        <f>+D12+D13+D14+D15+D16+D17</f>
        <v>2629640</v>
      </c>
      <c r="E11" s="53">
        <f>+E12+E13+E14+E15+E16+E17</f>
        <v>19850</v>
      </c>
      <c r="F11" s="53">
        <v>0.75485617803197402</v>
      </c>
      <c r="G11" s="53">
        <f>+G12+G13+G14+G15+G16+G17</f>
        <v>2649490</v>
      </c>
    </row>
    <row r="12" spans="1:9" ht="38.25" x14ac:dyDescent="0.25">
      <c r="A12" s="11"/>
      <c r="B12" s="15">
        <v>63</v>
      </c>
      <c r="C12" s="15" t="s">
        <v>25</v>
      </c>
      <c r="D12" s="53">
        <v>357900</v>
      </c>
      <c r="E12" s="53">
        <f>30000+15000</f>
        <v>45000</v>
      </c>
      <c r="F12" s="53">
        <v>12.573344509639565</v>
      </c>
      <c r="G12" s="88">
        <f>+D12+E12</f>
        <v>402900</v>
      </c>
    </row>
    <row r="13" spans="1:9" ht="24.75" customHeight="1" x14ac:dyDescent="0.25">
      <c r="A13" s="11"/>
      <c r="B13" s="15">
        <v>64</v>
      </c>
      <c r="C13" s="61" t="s">
        <v>109</v>
      </c>
      <c r="D13" s="53">
        <v>0</v>
      </c>
      <c r="E13" s="53">
        <v>500</v>
      </c>
      <c r="F13" s="53"/>
      <c r="G13" s="88">
        <v>500</v>
      </c>
    </row>
    <row r="14" spans="1:9" ht="48" x14ac:dyDescent="0.25">
      <c r="A14" s="12"/>
      <c r="B14" s="15">
        <v>65</v>
      </c>
      <c r="C14" s="44" t="s">
        <v>66</v>
      </c>
      <c r="D14" s="53">
        <v>378000</v>
      </c>
      <c r="E14" s="53">
        <f>+G14-D14</f>
        <v>-1000</v>
      </c>
      <c r="F14" s="53">
        <v>-0.26455026455026454</v>
      </c>
      <c r="G14" s="88">
        <v>377000</v>
      </c>
    </row>
    <row r="15" spans="1:9" ht="40.5" customHeight="1" x14ac:dyDescent="0.25">
      <c r="A15" s="12"/>
      <c r="B15" s="15">
        <v>66</v>
      </c>
      <c r="C15" s="49" t="s">
        <v>71</v>
      </c>
      <c r="D15" s="53">
        <v>1300</v>
      </c>
      <c r="E15" s="53">
        <v>0</v>
      </c>
      <c r="F15" s="53">
        <v>0</v>
      </c>
      <c r="G15" s="88">
        <f t="shared" ref="G15" si="0">+D15+E15</f>
        <v>1300</v>
      </c>
    </row>
    <row r="16" spans="1:9" ht="38.25" x14ac:dyDescent="0.25">
      <c r="A16" s="12"/>
      <c r="B16" s="12">
        <v>67</v>
      </c>
      <c r="C16" s="15" t="s">
        <v>26</v>
      </c>
      <c r="D16" s="53">
        <v>1892440</v>
      </c>
      <c r="E16" s="53">
        <v>-25150</v>
      </c>
      <c r="F16" s="53">
        <v>-1.328972120648475</v>
      </c>
      <c r="G16" s="88">
        <f>+D16+E16</f>
        <v>1867290</v>
      </c>
    </row>
    <row r="17" spans="1:7" ht="25.5" x14ac:dyDescent="0.25">
      <c r="A17" s="12"/>
      <c r="B17" s="12">
        <v>68</v>
      </c>
      <c r="C17" s="15" t="s">
        <v>110</v>
      </c>
      <c r="D17" s="53">
        <v>0</v>
      </c>
      <c r="E17" s="53">
        <v>500</v>
      </c>
      <c r="F17" s="53">
        <v>0</v>
      </c>
      <c r="G17" s="88">
        <v>500</v>
      </c>
    </row>
    <row r="18" spans="1:7" ht="25.5" x14ac:dyDescent="0.25">
      <c r="A18" s="14">
        <v>7</v>
      </c>
      <c r="B18" s="14"/>
      <c r="C18" s="22" t="s">
        <v>8</v>
      </c>
      <c r="D18" s="53"/>
      <c r="E18" s="53"/>
      <c r="F18" s="53"/>
      <c r="G18" s="88"/>
    </row>
    <row r="19" spans="1:7" ht="38.25" x14ac:dyDescent="0.25">
      <c r="A19" s="15"/>
      <c r="B19" s="15">
        <v>72</v>
      </c>
      <c r="C19" s="23" t="s">
        <v>24</v>
      </c>
      <c r="D19" s="53"/>
      <c r="E19" s="53"/>
      <c r="F19" s="53"/>
      <c r="G19" s="89"/>
    </row>
    <row r="20" spans="1:7" x14ac:dyDescent="0.25">
      <c r="A20" s="65">
        <v>9</v>
      </c>
      <c r="B20" s="65"/>
      <c r="C20" s="66" t="s">
        <v>77</v>
      </c>
      <c r="D20" s="67">
        <f>+D21</f>
        <v>2000</v>
      </c>
      <c r="E20" s="54">
        <f>+E21</f>
        <v>22108.67</v>
      </c>
      <c r="F20" s="54">
        <v>1105.4334999999999</v>
      </c>
      <c r="G20" s="56">
        <f>+G21</f>
        <v>24108.67</v>
      </c>
    </row>
    <row r="21" spans="1:7" x14ac:dyDescent="0.25">
      <c r="A21" s="68"/>
      <c r="B21" s="68">
        <v>92</v>
      </c>
      <c r="C21" s="69" t="s">
        <v>78</v>
      </c>
      <c r="D21" s="9">
        <v>2000</v>
      </c>
      <c r="E21" s="53">
        <v>22108.67</v>
      </c>
      <c r="F21" s="53">
        <v>1105.4334999999999</v>
      </c>
      <c r="G21" s="53">
        <f>+E21+D21</f>
        <v>24108.67</v>
      </c>
    </row>
    <row r="22" spans="1:7" x14ac:dyDescent="0.25">
      <c r="A22" s="61"/>
      <c r="B22" s="61"/>
      <c r="C22" s="62"/>
      <c r="D22" s="63"/>
      <c r="E22" s="63"/>
      <c r="F22" s="63"/>
      <c r="G22" s="64"/>
    </row>
    <row r="25" spans="1:7" ht="15.75" x14ac:dyDescent="0.25">
      <c r="A25" s="93" t="s">
        <v>38</v>
      </c>
      <c r="B25" s="110"/>
      <c r="C25" s="110"/>
      <c r="D25" s="110"/>
      <c r="E25" s="110"/>
      <c r="F25" s="110"/>
      <c r="G25" s="110"/>
    </row>
    <row r="26" spans="1:7" ht="18" x14ac:dyDescent="0.25">
      <c r="A26" s="4"/>
      <c r="B26" s="4"/>
      <c r="C26" s="4"/>
      <c r="D26" s="4"/>
      <c r="E26" s="4"/>
      <c r="F26" s="5"/>
      <c r="G26" s="5"/>
    </row>
    <row r="27" spans="1:7" x14ac:dyDescent="0.25">
      <c r="A27" s="18" t="s">
        <v>5</v>
      </c>
      <c r="B27" s="17" t="s">
        <v>6</v>
      </c>
      <c r="C27" s="17" t="s">
        <v>9</v>
      </c>
      <c r="D27" s="17" t="s">
        <v>80</v>
      </c>
      <c r="E27" s="17" t="s">
        <v>74</v>
      </c>
      <c r="F27" s="17" t="s">
        <v>75</v>
      </c>
      <c r="G27" s="17" t="s">
        <v>81</v>
      </c>
    </row>
    <row r="28" spans="1:7" x14ac:dyDescent="0.25">
      <c r="A28" s="33"/>
      <c r="B28" s="34"/>
      <c r="C28" s="32" t="s">
        <v>1</v>
      </c>
      <c r="D28" s="48">
        <f>+D29+D33</f>
        <v>2631640</v>
      </c>
      <c r="E28" s="48">
        <f>+E29+E33</f>
        <v>41958.67</v>
      </c>
      <c r="F28" s="48">
        <v>1.5943924700946939</v>
      </c>
      <c r="G28" s="48">
        <f>+G29+G33</f>
        <v>2673598.67</v>
      </c>
    </row>
    <row r="29" spans="1:7" ht="15.75" customHeight="1" x14ac:dyDescent="0.25">
      <c r="A29" s="11">
        <v>3</v>
      </c>
      <c r="B29" s="11"/>
      <c r="C29" s="11" t="s">
        <v>10</v>
      </c>
      <c r="D29" s="47">
        <f>+D30+D31+D32</f>
        <v>2611640</v>
      </c>
      <c r="E29" s="54">
        <f>+E30+E31+E32</f>
        <v>26958.67</v>
      </c>
      <c r="F29" s="54">
        <v>1.0322506164708765</v>
      </c>
      <c r="G29" s="54">
        <f>+G30+G31+G32</f>
        <v>2638598.67</v>
      </c>
    </row>
    <row r="30" spans="1:7" ht="15.75" customHeight="1" x14ac:dyDescent="0.25">
      <c r="A30" s="11"/>
      <c r="B30" s="15">
        <v>31</v>
      </c>
      <c r="C30" s="15" t="s">
        <v>11</v>
      </c>
      <c r="D30" s="53">
        <v>2227340</v>
      </c>
      <c r="E30" s="53">
        <f>+G30-D30</f>
        <v>0</v>
      </c>
      <c r="F30" s="53"/>
      <c r="G30" s="53">
        <v>2227340</v>
      </c>
    </row>
    <row r="31" spans="1:7" x14ac:dyDescent="0.25">
      <c r="A31" s="12"/>
      <c r="B31" s="12">
        <v>32</v>
      </c>
      <c r="C31" s="12" t="s">
        <v>19</v>
      </c>
      <c r="D31" s="53">
        <v>382800</v>
      </c>
      <c r="E31" s="53">
        <v>26958.67</v>
      </c>
      <c r="F31" s="90">
        <v>7.0424947753396028</v>
      </c>
      <c r="G31" s="53">
        <f>+E31+D31</f>
        <v>409758.67</v>
      </c>
    </row>
    <row r="32" spans="1:7" x14ac:dyDescent="0.25">
      <c r="A32" s="12"/>
      <c r="B32" s="12">
        <v>34</v>
      </c>
      <c r="C32" s="46" t="s">
        <v>67</v>
      </c>
      <c r="D32" s="53">
        <v>1500</v>
      </c>
      <c r="E32" s="53">
        <f t="shared" ref="E32" si="1">+G32-D32</f>
        <v>0</v>
      </c>
      <c r="F32" s="53"/>
      <c r="G32" s="53">
        <v>1500</v>
      </c>
    </row>
    <row r="33" spans="1:7" ht="25.5" x14ac:dyDescent="0.25">
      <c r="A33" s="14">
        <v>4</v>
      </c>
      <c r="B33" s="14"/>
      <c r="C33" s="22" t="s">
        <v>12</v>
      </c>
      <c r="D33" s="54">
        <f>+D34+D35+D36</f>
        <v>20000</v>
      </c>
      <c r="E33" s="54">
        <f>+E34+E35+E36</f>
        <v>15000</v>
      </c>
      <c r="F33" s="54">
        <v>75</v>
      </c>
      <c r="G33" s="54">
        <f>+G34+G35+G36</f>
        <v>35000</v>
      </c>
    </row>
    <row r="34" spans="1:7" ht="38.25" x14ac:dyDescent="0.25">
      <c r="A34" s="14"/>
      <c r="B34" s="15">
        <v>41</v>
      </c>
      <c r="C34" s="55" t="s">
        <v>13</v>
      </c>
      <c r="D34" s="53">
        <v>3000</v>
      </c>
      <c r="E34" s="53">
        <f>+G34-D34</f>
        <v>0</v>
      </c>
      <c r="F34" s="53">
        <v>0</v>
      </c>
      <c r="G34" s="53">
        <v>3000</v>
      </c>
    </row>
    <row r="35" spans="1:7" ht="36" x14ac:dyDescent="0.25">
      <c r="A35" s="15"/>
      <c r="B35" s="15">
        <v>42</v>
      </c>
      <c r="C35" s="46" t="s">
        <v>27</v>
      </c>
      <c r="D35" s="53">
        <v>17000</v>
      </c>
      <c r="E35" s="53">
        <f>+G35-D35</f>
        <v>15000</v>
      </c>
      <c r="F35" s="53">
        <v>88.235294117647058</v>
      </c>
      <c r="G35" s="53">
        <v>32000</v>
      </c>
    </row>
    <row r="36" spans="1:7" ht="24" x14ac:dyDescent="0.25">
      <c r="A36" s="15"/>
      <c r="B36" s="15">
        <v>45</v>
      </c>
      <c r="C36" s="70" t="s">
        <v>65</v>
      </c>
      <c r="D36" s="60">
        <v>0</v>
      </c>
      <c r="E36" s="53">
        <v>0</v>
      </c>
      <c r="F36" s="53">
        <v>0</v>
      </c>
      <c r="G36" s="60">
        <v>0</v>
      </c>
    </row>
  </sheetData>
  <protectedRanges>
    <protectedRange algorithmName="SHA-512" hashValue="R8frfBQ/MhInQYm+jLEgMwgPwCkrGPIUaxyIFLRSCn/+fIsUU6bmJDax/r7gTh2PEAEvgODYwg0rRRjqSM/oww==" saltValue="tbZzHO5lCNHCDH5y3XGZag==" spinCount="100000" sqref="C14:C15" name="Range1_2"/>
    <protectedRange algorithmName="SHA-512" hashValue="R8frfBQ/MhInQYm+jLEgMwgPwCkrGPIUaxyIFLRSCn/+fIsUU6bmJDax/r7gTh2PEAEvgODYwg0rRRjqSM/oww==" saltValue="tbZzHO5lCNHCDH5y3XGZag==" spinCount="100000" sqref="C32" name="Range1_5"/>
    <protectedRange algorithmName="SHA-512" hashValue="R8frfBQ/MhInQYm+jLEgMwgPwCkrGPIUaxyIFLRSCn/+fIsUU6bmJDax/r7gTh2PEAEvgODYwg0rRRjqSM/oww==" saltValue="tbZzHO5lCNHCDH5y3XGZag==" spinCount="100000" sqref="C35" name="Range1_7"/>
    <protectedRange algorithmName="SHA-512" hashValue="R8frfBQ/MhInQYm+jLEgMwgPwCkrGPIUaxyIFLRSCn/+fIsUU6bmJDax/r7gTh2PEAEvgODYwg0rRRjqSM/oww==" saltValue="tbZzHO5lCNHCDH5y3XGZag==" spinCount="100000" sqref="C36" name="Range1_8"/>
  </protectedRanges>
  <mergeCells count="5">
    <mergeCell ref="A25:G25"/>
    <mergeCell ref="A3:G3"/>
    <mergeCell ref="A5:G5"/>
    <mergeCell ref="A7:G7"/>
    <mergeCell ref="A1:I1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4"/>
  <sheetViews>
    <sheetView topLeftCell="A4" workbookViewId="0">
      <selection activeCell="J16" sqref="J16"/>
    </sheetView>
  </sheetViews>
  <sheetFormatPr defaultRowHeight="15" x14ac:dyDescent="0.25"/>
  <cols>
    <col min="1" max="1" width="48.7109375" bestFit="1" customWidth="1"/>
    <col min="2" max="5" width="25.28515625" customWidth="1"/>
  </cols>
  <sheetData>
    <row r="1" spans="1:9" ht="42" customHeight="1" x14ac:dyDescent="0.25">
      <c r="A1" s="93" t="s">
        <v>79</v>
      </c>
      <c r="B1" s="93"/>
      <c r="C1" s="93"/>
      <c r="D1" s="93"/>
      <c r="E1" s="93"/>
      <c r="F1" s="93"/>
      <c r="G1" s="93"/>
      <c r="H1" s="93"/>
      <c r="I1" s="93"/>
    </row>
    <row r="2" spans="1:9" ht="18" customHeight="1" x14ac:dyDescent="0.25">
      <c r="A2" s="4"/>
      <c r="B2" s="4"/>
      <c r="C2" s="4"/>
      <c r="D2" s="4"/>
      <c r="E2" s="4"/>
    </row>
    <row r="3" spans="1:9" ht="15.75" customHeight="1" x14ac:dyDescent="0.25">
      <c r="A3" s="93" t="s">
        <v>18</v>
      </c>
      <c r="B3" s="93"/>
      <c r="C3" s="93"/>
      <c r="D3" s="93"/>
      <c r="E3" s="93"/>
    </row>
    <row r="4" spans="1:9" ht="18" x14ac:dyDescent="0.25">
      <c r="B4" s="4"/>
      <c r="C4" s="4"/>
      <c r="D4" s="5"/>
      <c r="E4" s="5"/>
    </row>
    <row r="5" spans="1:9" ht="18" customHeight="1" x14ac:dyDescent="0.25">
      <c r="A5" s="93" t="s">
        <v>4</v>
      </c>
      <c r="B5" s="93"/>
      <c r="C5" s="93"/>
      <c r="D5" s="93"/>
      <c r="E5" s="93"/>
    </row>
    <row r="6" spans="1:9" ht="18" x14ac:dyDescent="0.25">
      <c r="A6" s="4"/>
      <c r="B6" s="4"/>
      <c r="C6" s="4"/>
      <c r="D6" s="5"/>
      <c r="E6" s="5"/>
    </row>
    <row r="7" spans="1:9" ht="15.75" customHeight="1" x14ac:dyDescent="0.25">
      <c r="A7" s="93" t="s">
        <v>39</v>
      </c>
      <c r="B7" s="93"/>
      <c r="C7" s="93"/>
      <c r="D7" s="93"/>
      <c r="E7" s="93"/>
    </row>
    <row r="8" spans="1:9" ht="18" x14ac:dyDescent="0.25">
      <c r="A8" s="4"/>
      <c r="B8" s="4"/>
      <c r="C8" s="4"/>
      <c r="D8" s="5"/>
      <c r="E8" s="30" t="s">
        <v>30</v>
      </c>
    </row>
    <row r="9" spans="1:9" x14ac:dyDescent="0.25">
      <c r="A9" s="18" t="s">
        <v>41</v>
      </c>
      <c r="B9" s="73" t="s">
        <v>80</v>
      </c>
      <c r="C9" s="73" t="s">
        <v>74</v>
      </c>
      <c r="D9" s="73" t="s">
        <v>75</v>
      </c>
      <c r="E9" s="73" t="s">
        <v>81</v>
      </c>
    </row>
    <row r="10" spans="1:9" x14ac:dyDescent="0.25">
      <c r="A10" s="35" t="s">
        <v>0</v>
      </c>
      <c r="B10" s="48">
        <v>2631640</v>
      </c>
      <c r="C10" s="48">
        <v>41958.67</v>
      </c>
      <c r="D10" s="48">
        <v>1.5943924700946939</v>
      </c>
      <c r="E10" s="48">
        <v>2673598.67</v>
      </c>
    </row>
    <row r="11" spans="1:9" x14ac:dyDescent="0.25">
      <c r="A11" s="22" t="s">
        <v>44</v>
      </c>
      <c r="B11" s="51">
        <v>1619000</v>
      </c>
      <c r="C11" s="51">
        <v>-25150</v>
      </c>
      <c r="D11" s="51">
        <v>-1.5534280420012354</v>
      </c>
      <c r="E11" s="51">
        <v>1593850</v>
      </c>
    </row>
    <row r="12" spans="1:9" x14ac:dyDescent="0.25">
      <c r="A12" s="23" t="s">
        <v>84</v>
      </c>
      <c r="B12" s="52">
        <v>1619000</v>
      </c>
      <c r="C12" s="52">
        <v>-25150</v>
      </c>
      <c r="D12" s="52">
        <v>-1.55</v>
      </c>
      <c r="E12" s="52">
        <v>1593850</v>
      </c>
    </row>
    <row r="13" spans="1:9" x14ac:dyDescent="0.25">
      <c r="A13" s="11" t="s">
        <v>43</v>
      </c>
      <c r="B13" s="54">
        <v>380000</v>
      </c>
      <c r="C13" s="54">
        <v>22108.67</v>
      </c>
      <c r="D13" s="54">
        <v>7.13</v>
      </c>
      <c r="E13" s="54">
        <v>402108.67</v>
      </c>
    </row>
    <row r="14" spans="1:9" x14ac:dyDescent="0.25">
      <c r="A14" s="16" t="s">
        <v>82</v>
      </c>
      <c r="B14" s="53">
        <v>380000</v>
      </c>
      <c r="C14" s="53">
        <v>22108.67</v>
      </c>
      <c r="D14" s="53">
        <v>7.1276966452307784</v>
      </c>
      <c r="E14" s="53">
        <v>402108.67</v>
      </c>
    </row>
    <row r="15" spans="1:9" x14ac:dyDescent="0.25">
      <c r="A15" s="35" t="s">
        <v>42</v>
      </c>
      <c r="B15" s="47">
        <v>631340</v>
      </c>
      <c r="C15" s="47">
        <v>45000</v>
      </c>
      <c r="D15" s="53"/>
      <c r="E15" s="47">
        <v>676340</v>
      </c>
    </row>
    <row r="16" spans="1:9" x14ac:dyDescent="0.25">
      <c r="A16" s="13" t="s">
        <v>85</v>
      </c>
      <c r="B16" s="60">
        <v>281340</v>
      </c>
      <c r="C16" s="53">
        <v>0</v>
      </c>
      <c r="D16" s="53"/>
      <c r="E16" s="60">
        <v>281340</v>
      </c>
    </row>
    <row r="17" spans="1:5" x14ac:dyDescent="0.25">
      <c r="A17" s="13" t="s">
        <v>83</v>
      </c>
      <c r="B17" s="53">
        <v>350000</v>
      </c>
      <c r="C17" s="52">
        <v>45000</v>
      </c>
      <c r="D17" s="53">
        <v>12.86</v>
      </c>
      <c r="E17" s="53">
        <v>395000</v>
      </c>
    </row>
    <row r="18" spans="1:5" x14ac:dyDescent="0.25">
      <c r="A18" s="35" t="s">
        <v>68</v>
      </c>
      <c r="B18" s="54">
        <v>1300</v>
      </c>
      <c r="C18" s="54">
        <v>0</v>
      </c>
      <c r="D18" s="54">
        <v>0</v>
      </c>
      <c r="E18" s="54">
        <v>1300</v>
      </c>
    </row>
    <row r="19" spans="1:5" x14ac:dyDescent="0.25">
      <c r="A19" s="50" t="s">
        <v>76</v>
      </c>
      <c r="B19" s="53">
        <v>1300</v>
      </c>
      <c r="C19" s="53">
        <v>0</v>
      </c>
      <c r="D19" s="53">
        <v>0</v>
      </c>
      <c r="E19" s="53">
        <v>1300</v>
      </c>
    </row>
    <row r="22" spans="1:5" ht="15.75" customHeight="1" x14ac:dyDescent="0.25">
      <c r="A22" s="93" t="s">
        <v>40</v>
      </c>
      <c r="B22" s="93"/>
      <c r="C22" s="93"/>
      <c r="D22" s="93"/>
      <c r="E22" s="93"/>
    </row>
    <row r="23" spans="1:5" ht="18" x14ac:dyDescent="0.25">
      <c r="A23" s="4"/>
      <c r="B23" s="4"/>
      <c r="C23" s="4"/>
      <c r="D23" s="5"/>
      <c r="E23" s="5"/>
    </row>
    <row r="24" spans="1:5" x14ac:dyDescent="0.25">
      <c r="A24" s="18" t="s">
        <v>41</v>
      </c>
      <c r="B24" s="73" t="s">
        <v>80</v>
      </c>
      <c r="C24" s="73" t="s">
        <v>74</v>
      </c>
      <c r="D24" s="73" t="s">
        <v>75</v>
      </c>
      <c r="E24" s="73" t="s">
        <v>81</v>
      </c>
    </row>
    <row r="25" spans="1:5" x14ac:dyDescent="0.25">
      <c r="A25" s="35" t="s">
        <v>1</v>
      </c>
      <c r="B25" s="48">
        <v>2631640</v>
      </c>
      <c r="C25" s="48">
        <v>41958.67</v>
      </c>
      <c r="D25" s="48">
        <v>1.5943924700946939</v>
      </c>
      <c r="E25" s="48">
        <v>2673598.67</v>
      </c>
    </row>
    <row r="26" spans="1:5" ht="15.75" customHeight="1" x14ac:dyDescent="0.25">
      <c r="A26" s="22" t="s">
        <v>44</v>
      </c>
      <c r="B26" s="51">
        <v>1619000</v>
      </c>
      <c r="C26" s="51">
        <v>-25150</v>
      </c>
      <c r="D26" s="51">
        <v>-1.5534280420012401</v>
      </c>
      <c r="E26" s="51">
        <v>1593850</v>
      </c>
    </row>
    <row r="27" spans="1:5" x14ac:dyDescent="0.25">
      <c r="A27" s="23" t="s">
        <v>84</v>
      </c>
      <c r="B27" s="52">
        <v>1619000</v>
      </c>
      <c r="C27" s="52">
        <v>-25150</v>
      </c>
      <c r="D27" s="52">
        <v>-1.5534280420012354</v>
      </c>
      <c r="E27" s="52">
        <v>1593850</v>
      </c>
    </row>
    <row r="28" spans="1:5" x14ac:dyDescent="0.25">
      <c r="A28" s="11" t="s">
        <v>43</v>
      </c>
      <c r="B28" s="54">
        <v>380000</v>
      </c>
      <c r="C28" s="54">
        <v>22108.67</v>
      </c>
      <c r="D28" s="54">
        <v>5.82</v>
      </c>
      <c r="E28" s="54">
        <v>402108.67</v>
      </c>
    </row>
    <row r="29" spans="1:5" x14ac:dyDescent="0.25">
      <c r="A29" s="16" t="s">
        <v>82</v>
      </c>
      <c r="B29" s="53">
        <v>380000</v>
      </c>
      <c r="C29" s="53">
        <v>22108.67</v>
      </c>
      <c r="D29" s="53">
        <v>5.8180710526315789</v>
      </c>
      <c r="E29" s="53">
        <v>402108.67</v>
      </c>
    </row>
    <row r="30" spans="1:5" x14ac:dyDescent="0.25">
      <c r="A30" s="35" t="s">
        <v>42</v>
      </c>
      <c r="B30" s="47">
        <v>631340</v>
      </c>
      <c r="C30" s="47">
        <v>45000</v>
      </c>
      <c r="D30" s="54">
        <v>7.1276966452307784</v>
      </c>
      <c r="E30" s="47">
        <v>676340</v>
      </c>
    </row>
    <row r="31" spans="1:5" x14ac:dyDescent="0.25">
      <c r="A31" s="13" t="s">
        <v>85</v>
      </c>
      <c r="B31" s="60">
        <v>281340</v>
      </c>
      <c r="C31" s="53">
        <v>0</v>
      </c>
      <c r="D31" s="53"/>
      <c r="E31" s="60">
        <v>281340</v>
      </c>
    </row>
    <row r="32" spans="1:5" x14ac:dyDescent="0.25">
      <c r="A32" s="13" t="s">
        <v>83</v>
      </c>
      <c r="B32" s="53">
        <v>350000</v>
      </c>
      <c r="C32" s="53">
        <v>45000</v>
      </c>
      <c r="D32" s="53">
        <v>12.857142857142856</v>
      </c>
      <c r="E32" s="53">
        <v>395000</v>
      </c>
    </row>
    <row r="33" spans="1:5" x14ac:dyDescent="0.25">
      <c r="A33" s="35" t="s">
        <v>68</v>
      </c>
      <c r="B33" s="54">
        <v>1300</v>
      </c>
      <c r="C33" s="54">
        <v>0</v>
      </c>
      <c r="D33" s="54">
        <v>0</v>
      </c>
      <c r="E33" s="54">
        <v>1300</v>
      </c>
    </row>
    <row r="34" spans="1:5" x14ac:dyDescent="0.25">
      <c r="A34" s="50" t="s">
        <v>76</v>
      </c>
      <c r="B34" s="53">
        <v>1300</v>
      </c>
      <c r="C34" s="53">
        <v>0</v>
      </c>
      <c r="D34" s="53"/>
      <c r="E34" s="53">
        <v>1300</v>
      </c>
    </row>
  </sheetData>
  <mergeCells count="5">
    <mergeCell ref="A3:E3"/>
    <mergeCell ref="A5:E5"/>
    <mergeCell ref="A7:E7"/>
    <mergeCell ref="A22:E22"/>
    <mergeCell ref="A1:I1"/>
  </mergeCells>
  <pageMargins left="0.7" right="0.7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2"/>
  <sheetViews>
    <sheetView topLeftCell="A4" workbookViewId="0">
      <selection activeCell="E12" sqref="E12"/>
    </sheetView>
  </sheetViews>
  <sheetFormatPr defaultRowHeight="15" x14ac:dyDescent="0.25"/>
  <cols>
    <col min="1" max="1" width="37.7109375" customWidth="1"/>
    <col min="2" max="5" width="25.28515625" customWidth="1"/>
  </cols>
  <sheetData>
    <row r="1" spans="1:9" ht="42" customHeight="1" x14ac:dyDescent="0.25">
      <c r="A1" s="93" t="s">
        <v>79</v>
      </c>
      <c r="B1" s="93"/>
      <c r="C1" s="93"/>
      <c r="D1" s="93"/>
      <c r="E1" s="93"/>
      <c r="F1" s="93"/>
      <c r="G1" s="93"/>
      <c r="H1" s="93"/>
      <c r="I1" s="93"/>
    </row>
    <row r="2" spans="1:9" ht="18" customHeight="1" x14ac:dyDescent="0.25">
      <c r="A2" s="4"/>
      <c r="B2" s="4"/>
      <c r="C2" s="4"/>
      <c r="D2" s="4"/>
      <c r="E2" s="4"/>
    </row>
    <row r="3" spans="1:9" ht="15.75" x14ac:dyDescent="0.25">
      <c r="A3" s="93" t="s">
        <v>18</v>
      </c>
      <c r="B3" s="93"/>
      <c r="C3" s="93"/>
      <c r="D3" s="94"/>
      <c r="E3" s="94"/>
    </row>
    <row r="4" spans="1:9" ht="18" x14ac:dyDescent="0.25">
      <c r="A4" s="4"/>
      <c r="B4" s="4"/>
      <c r="C4" s="4"/>
      <c r="D4" s="5"/>
      <c r="E4" s="5"/>
    </row>
    <row r="5" spans="1:9" ht="18" customHeight="1" x14ac:dyDescent="0.25">
      <c r="A5" s="93" t="s">
        <v>4</v>
      </c>
      <c r="B5" s="95"/>
      <c r="C5" s="95"/>
      <c r="D5" s="95"/>
      <c r="E5" s="95"/>
    </row>
    <row r="6" spans="1:9" ht="18" x14ac:dyDescent="0.25">
      <c r="A6" s="4"/>
      <c r="B6" s="4"/>
      <c r="C6" s="4"/>
      <c r="D6" s="5"/>
      <c r="E6" s="5"/>
    </row>
    <row r="7" spans="1:9" ht="15.75" x14ac:dyDescent="0.25">
      <c r="A7" s="93" t="s">
        <v>14</v>
      </c>
      <c r="B7" s="110"/>
      <c r="C7" s="110"/>
      <c r="D7" s="110"/>
      <c r="E7" s="110"/>
    </row>
    <row r="8" spans="1:9" ht="18" x14ac:dyDescent="0.25">
      <c r="A8" s="4"/>
      <c r="B8" s="4"/>
      <c r="C8" s="4"/>
      <c r="D8" s="5"/>
      <c r="E8" s="30" t="s">
        <v>30</v>
      </c>
    </row>
    <row r="9" spans="1:9" x14ac:dyDescent="0.25">
      <c r="A9" s="18" t="s">
        <v>41</v>
      </c>
      <c r="B9" s="18" t="s">
        <v>80</v>
      </c>
      <c r="C9" s="18" t="s">
        <v>74</v>
      </c>
      <c r="D9" s="18" t="s">
        <v>75</v>
      </c>
      <c r="E9" s="18" t="s">
        <v>81</v>
      </c>
    </row>
    <row r="10" spans="1:9" ht="15.75" customHeight="1" x14ac:dyDescent="0.25">
      <c r="A10" s="11" t="s">
        <v>15</v>
      </c>
      <c r="B10" s="47">
        <v>2631640</v>
      </c>
      <c r="C10" s="54">
        <v>41958.67</v>
      </c>
      <c r="D10" s="47">
        <v>1.594392470094691</v>
      </c>
      <c r="E10" s="47">
        <v>2673598.67</v>
      </c>
    </row>
    <row r="11" spans="1:9" ht="15.75" customHeight="1" x14ac:dyDescent="0.25">
      <c r="A11" s="11" t="s">
        <v>69</v>
      </c>
      <c r="B11" s="58">
        <v>2631640</v>
      </c>
      <c r="C11" s="53">
        <v>41958.67</v>
      </c>
      <c r="D11" s="58">
        <v>1.594392470094691</v>
      </c>
      <c r="E11" s="58">
        <v>2673598.67</v>
      </c>
    </row>
    <row r="12" spans="1:9" x14ac:dyDescent="0.25">
      <c r="A12" s="16" t="s">
        <v>70</v>
      </c>
      <c r="B12" s="53">
        <v>2631640</v>
      </c>
      <c r="C12" s="53">
        <v>41958.67</v>
      </c>
      <c r="D12" s="53">
        <v>1.59</v>
      </c>
      <c r="E12" s="53">
        <v>2673598.67</v>
      </c>
    </row>
  </sheetData>
  <mergeCells count="4">
    <mergeCell ref="A3:E3"/>
    <mergeCell ref="A5:E5"/>
    <mergeCell ref="A7:E7"/>
    <mergeCell ref="A1:I1"/>
  </mergeCells>
  <pageMargins left="0.7" right="0.7" top="0.75" bottom="0.75" header="0.3" footer="0.3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F278-F604-4DF8-AF88-A86C8CB5F13B}">
  <sheetPr>
    <pageSetUpPr fitToPage="1"/>
  </sheetPr>
  <dimension ref="A2:I52"/>
  <sheetViews>
    <sheetView workbookViewId="0">
      <selection activeCell="A2" sqref="A2:I52"/>
    </sheetView>
  </sheetViews>
  <sheetFormatPr defaultRowHeight="15" x14ac:dyDescent="0.25"/>
  <cols>
    <col min="1" max="1" width="51" bestFit="1" customWidth="1"/>
    <col min="2" max="2" width="10.140625" bestFit="1" customWidth="1"/>
    <col min="3" max="3" width="11.7109375" bestFit="1" customWidth="1"/>
    <col min="4" max="4" width="9.85546875" bestFit="1" customWidth="1"/>
    <col min="5" max="5" width="11.85546875" bestFit="1" customWidth="1"/>
    <col min="6" max="6" width="0.28515625" hidden="1" customWidth="1"/>
    <col min="7" max="8" width="9.140625" hidden="1" customWidth="1"/>
    <col min="9" max="9" width="15.85546875" bestFit="1" customWidth="1"/>
  </cols>
  <sheetData>
    <row r="2" spans="1:9" ht="48" customHeight="1" x14ac:dyDescent="0.25">
      <c r="A2" s="93" t="s">
        <v>79</v>
      </c>
      <c r="B2" s="93"/>
      <c r="C2" s="93"/>
      <c r="D2" s="93"/>
      <c r="E2" s="93"/>
      <c r="F2" s="93"/>
      <c r="G2" s="93"/>
      <c r="H2" s="93"/>
      <c r="I2" s="93"/>
    </row>
    <row r="6" spans="1:9" ht="45.75" customHeight="1" x14ac:dyDescent="0.25">
      <c r="A6" s="74" t="s">
        <v>72</v>
      </c>
      <c r="B6" s="74" t="s">
        <v>73</v>
      </c>
      <c r="C6" s="74" t="s">
        <v>80</v>
      </c>
      <c r="D6" s="74" t="s">
        <v>74</v>
      </c>
      <c r="E6" s="74" t="s">
        <v>75</v>
      </c>
      <c r="F6" s="74" t="s">
        <v>81</v>
      </c>
      <c r="G6" s="74"/>
      <c r="H6" s="74"/>
      <c r="I6" s="74" t="s">
        <v>81</v>
      </c>
    </row>
    <row r="7" spans="1:9" ht="15" customHeight="1" x14ac:dyDescent="0.25">
      <c r="A7" s="80" t="s">
        <v>86</v>
      </c>
      <c r="B7" s="80"/>
      <c r="C7" s="81">
        <v>2631640</v>
      </c>
      <c r="D7" s="81">
        <v>41658.67</v>
      </c>
      <c r="E7" s="81">
        <v>1.594392470094691</v>
      </c>
      <c r="F7" s="82"/>
      <c r="G7" s="82"/>
      <c r="H7" s="82"/>
      <c r="I7" s="81">
        <v>2673598.67</v>
      </c>
    </row>
    <row r="8" spans="1:9" x14ac:dyDescent="0.25">
      <c r="A8" s="83" t="s">
        <v>87</v>
      </c>
      <c r="B8" s="83"/>
      <c r="C8" s="84">
        <v>2597640</v>
      </c>
      <c r="D8" s="84">
        <v>29958.67</v>
      </c>
      <c r="E8" s="84">
        <v>1.1533033830707844</v>
      </c>
      <c r="F8" s="82"/>
      <c r="G8" s="82"/>
      <c r="H8" s="82"/>
      <c r="I8" s="84">
        <v>2627598.67</v>
      </c>
    </row>
    <row r="9" spans="1:9" x14ac:dyDescent="0.25">
      <c r="A9" s="85" t="s">
        <v>90</v>
      </c>
      <c r="B9" s="85"/>
      <c r="C9" s="86">
        <v>1589000</v>
      </c>
      <c r="D9" s="86">
        <v>0</v>
      </c>
      <c r="E9" s="86"/>
      <c r="F9" s="82"/>
      <c r="G9" s="82"/>
      <c r="H9" s="82"/>
      <c r="I9" s="86">
        <v>1566850</v>
      </c>
    </row>
    <row r="10" spans="1:9" x14ac:dyDescent="0.25">
      <c r="A10" s="79" t="s">
        <v>88</v>
      </c>
      <c r="B10" s="79"/>
      <c r="C10" s="79">
        <v>1589000</v>
      </c>
      <c r="D10" s="79">
        <v>0</v>
      </c>
      <c r="E10" s="79"/>
      <c r="I10" s="79">
        <v>1566850</v>
      </c>
    </row>
    <row r="11" spans="1:9" x14ac:dyDescent="0.25">
      <c r="A11" s="79" t="s">
        <v>89</v>
      </c>
      <c r="B11" s="79"/>
      <c r="C11" s="79">
        <v>1489000</v>
      </c>
      <c r="D11" s="79">
        <v>0</v>
      </c>
      <c r="E11" s="79"/>
      <c r="I11" s="79">
        <v>1489000</v>
      </c>
    </row>
    <row r="12" spans="1:9" ht="15.75" customHeight="1" x14ac:dyDescent="0.25">
      <c r="A12" s="79" t="s">
        <v>91</v>
      </c>
      <c r="B12" s="79"/>
      <c r="C12" s="79">
        <v>100000</v>
      </c>
      <c r="D12" s="79">
        <v>-22150</v>
      </c>
      <c r="E12" s="78">
        <v>-22.15</v>
      </c>
      <c r="I12" s="79">
        <v>77850</v>
      </c>
    </row>
    <row r="13" spans="1:9" x14ac:dyDescent="0.25">
      <c r="A13" s="77" t="s">
        <v>93</v>
      </c>
      <c r="B13" s="77"/>
      <c r="C13" s="78">
        <v>0</v>
      </c>
      <c r="D13" s="78">
        <v>0</v>
      </c>
      <c r="E13" s="78"/>
      <c r="I13" s="78">
        <v>0</v>
      </c>
    </row>
    <row r="14" spans="1:9" x14ac:dyDescent="0.25">
      <c r="A14" s="85" t="s">
        <v>94</v>
      </c>
      <c r="B14" s="85"/>
      <c r="C14" s="86">
        <v>380000</v>
      </c>
      <c r="D14" s="86">
        <v>22108.669999999984</v>
      </c>
      <c r="E14" s="86">
        <v>5.8180710526315744</v>
      </c>
      <c r="F14" s="82"/>
      <c r="G14" s="82"/>
      <c r="H14" s="82"/>
      <c r="I14" s="86">
        <v>402108.67</v>
      </c>
    </row>
    <row r="15" spans="1:9" x14ac:dyDescent="0.25">
      <c r="A15" s="77" t="s">
        <v>95</v>
      </c>
      <c r="B15" s="77"/>
      <c r="C15" s="78">
        <v>380000</v>
      </c>
      <c r="D15" s="78">
        <v>22108.669999999984</v>
      </c>
      <c r="E15" s="78">
        <v>5.8180710526315744</v>
      </c>
      <c r="I15" s="78">
        <v>402108.67</v>
      </c>
    </row>
    <row r="16" spans="1:9" x14ac:dyDescent="0.25">
      <c r="A16" s="79" t="s">
        <v>88</v>
      </c>
      <c r="B16" s="79"/>
      <c r="C16" s="79">
        <v>380000</v>
      </c>
      <c r="D16" s="78">
        <v>22108.669999999984</v>
      </c>
      <c r="E16" s="78">
        <v>5.8180710526315744</v>
      </c>
      <c r="I16" s="79">
        <v>402108.67</v>
      </c>
    </row>
    <row r="17" spans="1:9" x14ac:dyDescent="0.25">
      <c r="A17" s="79" t="s">
        <v>89</v>
      </c>
      <c r="B17" s="79"/>
      <c r="C17" s="79">
        <v>115000</v>
      </c>
      <c r="D17" s="78">
        <v>-38000</v>
      </c>
      <c r="E17" s="78">
        <v>-33.043478260869563</v>
      </c>
      <c r="I17" s="79">
        <v>77000</v>
      </c>
    </row>
    <row r="18" spans="1:9" x14ac:dyDescent="0.25">
      <c r="A18" s="79" t="s">
        <v>91</v>
      </c>
      <c r="B18" s="79"/>
      <c r="C18" s="79">
        <v>263500</v>
      </c>
      <c r="D18" s="78">
        <v>60108.669999999984</v>
      </c>
      <c r="E18" s="78">
        <v>22.811639468690696</v>
      </c>
      <c r="I18" s="79">
        <v>323608.67</v>
      </c>
    </row>
    <row r="19" spans="1:9" x14ac:dyDescent="0.25">
      <c r="A19" s="79" t="s">
        <v>92</v>
      </c>
      <c r="B19" s="79"/>
      <c r="C19" s="79">
        <v>1500</v>
      </c>
      <c r="D19" s="78">
        <v>0</v>
      </c>
      <c r="E19" s="79"/>
      <c r="I19" s="79">
        <v>1500</v>
      </c>
    </row>
    <row r="20" spans="1:9" x14ac:dyDescent="0.25">
      <c r="A20" s="77" t="s">
        <v>96</v>
      </c>
      <c r="B20" s="77"/>
      <c r="C20" s="78">
        <v>0</v>
      </c>
      <c r="D20" s="78">
        <v>0</v>
      </c>
      <c r="E20" s="78"/>
      <c r="I20" s="78">
        <v>0</v>
      </c>
    </row>
    <row r="21" spans="1:9" x14ac:dyDescent="0.25">
      <c r="A21" s="85" t="s">
        <v>97</v>
      </c>
      <c r="B21" s="85"/>
      <c r="C21" s="86">
        <v>277340</v>
      </c>
      <c r="D21" s="86">
        <v>0</v>
      </c>
      <c r="E21" s="86">
        <v>0</v>
      </c>
      <c r="F21" s="82"/>
      <c r="G21" s="82"/>
      <c r="H21" s="82"/>
      <c r="I21" s="86">
        <v>277340</v>
      </c>
    </row>
    <row r="22" spans="1:9" x14ac:dyDescent="0.25">
      <c r="A22" s="79" t="s">
        <v>88</v>
      </c>
      <c r="B22" s="79"/>
      <c r="C22" s="79">
        <v>277340</v>
      </c>
      <c r="D22" s="79">
        <v>0</v>
      </c>
      <c r="E22" s="79"/>
      <c r="I22" s="79">
        <v>277340</v>
      </c>
    </row>
    <row r="23" spans="1:9" x14ac:dyDescent="0.25">
      <c r="A23" s="79" t="s">
        <v>89</v>
      </c>
      <c r="B23" s="79"/>
      <c r="C23" s="79">
        <v>277340</v>
      </c>
      <c r="D23" s="79">
        <v>0</v>
      </c>
      <c r="E23" s="79"/>
      <c r="I23" s="79">
        <v>277340</v>
      </c>
    </row>
    <row r="24" spans="1:9" x14ac:dyDescent="0.25">
      <c r="A24" s="85" t="s">
        <v>98</v>
      </c>
      <c r="B24" s="85"/>
      <c r="C24" s="86">
        <v>350000</v>
      </c>
      <c r="D24" s="86">
        <v>30000</v>
      </c>
      <c r="E24" s="86">
        <v>8.5714285714285712</v>
      </c>
      <c r="F24" s="82"/>
      <c r="G24" s="82"/>
      <c r="H24" s="82"/>
      <c r="I24" s="86">
        <v>380000</v>
      </c>
    </row>
    <row r="25" spans="1:9" x14ac:dyDescent="0.25">
      <c r="A25" s="77" t="s">
        <v>99</v>
      </c>
      <c r="B25" s="77"/>
      <c r="C25" s="78">
        <v>350000</v>
      </c>
      <c r="D25" s="78">
        <v>30000</v>
      </c>
      <c r="E25" s="78">
        <v>8.5714285714285712</v>
      </c>
      <c r="I25" s="78">
        <v>380000</v>
      </c>
    </row>
    <row r="26" spans="1:9" x14ac:dyDescent="0.25">
      <c r="A26" s="79" t="s">
        <v>88</v>
      </c>
      <c r="B26" s="79"/>
      <c r="C26" s="79">
        <v>350000</v>
      </c>
      <c r="D26" s="78">
        <v>30000</v>
      </c>
      <c r="E26" s="78">
        <v>8.5714285714285712</v>
      </c>
      <c r="I26" s="79">
        <v>380000</v>
      </c>
    </row>
    <row r="27" spans="1:9" x14ac:dyDescent="0.25">
      <c r="A27" s="79" t="s">
        <v>89</v>
      </c>
      <c r="B27" s="79"/>
      <c r="C27" s="79">
        <v>342000</v>
      </c>
      <c r="D27" s="78">
        <v>38000</v>
      </c>
      <c r="E27" s="78">
        <v>11.111111111111111</v>
      </c>
      <c r="I27" s="79">
        <v>380000</v>
      </c>
    </row>
    <row r="28" spans="1:9" x14ac:dyDescent="0.25">
      <c r="A28" s="79" t="s">
        <v>91</v>
      </c>
      <c r="B28" s="79"/>
      <c r="C28" s="79">
        <v>8000</v>
      </c>
      <c r="D28" s="78">
        <v>-8000</v>
      </c>
      <c r="E28" s="78">
        <v>-100</v>
      </c>
      <c r="I28" s="79">
        <v>0</v>
      </c>
    </row>
    <row r="29" spans="1:9" x14ac:dyDescent="0.25">
      <c r="A29" s="85" t="s">
        <v>100</v>
      </c>
      <c r="B29" s="85"/>
      <c r="C29" s="86">
        <v>1300</v>
      </c>
      <c r="D29" s="86">
        <v>0</v>
      </c>
      <c r="E29" s="86">
        <v>0</v>
      </c>
      <c r="F29" s="82"/>
      <c r="G29" s="82"/>
      <c r="H29" s="82"/>
      <c r="I29" s="86">
        <v>1300</v>
      </c>
    </row>
    <row r="30" spans="1:9" x14ac:dyDescent="0.25">
      <c r="A30" s="77" t="s">
        <v>101</v>
      </c>
      <c r="B30" s="77"/>
      <c r="C30" s="78">
        <v>1300</v>
      </c>
      <c r="D30" s="78">
        <v>0</v>
      </c>
      <c r="E30" s="78"/>
      <c r="I30" s="78">
        <v>1300</v>
      </c>
    </row>
    <row r="31" spans="1:9" x14ac:dyDescent="0.25">
      <c r="A31" s="79" t="s">
        <v>88</v>
      </c>
      <c r="B31" s="79"/>
      <c r="C31" s="79">
        <v>1300</v>
      </c>
      <c r="D31" s="79">
        <v>0</v>
      </c>
      <c r="E31" s="79"/>
      <c r="I31" s="79">
        <v>1300</v>
      </c>
    </row>
    <row r="32" spans="1:9" x14ac:dyDescent="0.25">
      <c r="A32" s="79" t="s">
        <v>91</v>
      </c>
      <c r="B32" s="79"/>
      <c r="C32" s="79">
        <v>1300</v>
      </c>
      <c r="D32" s="79">
        <v>0</v>
      </c>
      <c r="E32" s="79"/>
      <c r="I32" s="79">
        <v>1300</v>
      </c>
    </row>
    <row r="33" spans="1:9" x14ac:dyDescent="0.25">
      <c r="A33" s="75" t="s">
        <v>102</v>
      </c>
      <c r="B33" s="75"/>
      <c r="C33" s="76">
        <v>20000</v>
      </c>
      <c r="D33" s="76">
        <v>15000</v>
      </c>
      <c r="E33" s="76">
        <v>75</v>
      </c>
      <c r="I33" s="76">
        <v>35000</v>
      </c>
    </row>
    <row r="34" spans="1:9" x14ac:dyDescent="0.25">
      <c r="A34" s="85" t="s">
        <v>103</v>
      </c>
      <c r="B34" s="85"/>
      <c r="C34" s="86">
        <v>20000</v>
      </c>
      <c r="D34" s="86">
        <v>0</v>
      </c>
      <c r="E34" s="86"/>
      <c r="F34" s="82"/>
      <c r="G34" s="82"/>
      <c r="H34" s="82"/>
      <c r="I34" s="86">
        <v>20000</v>
      </c>
    </row>
    <row r="35" spans="1:9" x14ac:dyDescent="0.25">
      <c r="A35" s="77" t="s">
        <v>90</v>
      </c>
      <c r="B35" s="77"/>
      <c r="C35" s="78">
        <v>20000</v>
      </c>
      <c r="D35" s="78">
        <v>0</v>
      </c>
      <c r="E35" s="78"/>
      <c r="I35" s="78">
        <v>20000</v>
      </c>
    </row>
    <row r="36" spans="1:9" x14ac:dyDescent="0.25">
      <c r="A36" s="79" t="s">
        <v>104</v>
      </c>
      <c r="B36" s="79"/>
      <c r="C36" s="79">
        <v>20000</v>
      </c>
      <c r="D36" s="79">
        <v>0</v>
      </c>
      <c r="E36" s="79"/>
      <c r="I36" s="79">
        <v>20000</v>
      </c>
    </row>
    <row r="37" spans="1:9" x14ac:dyDescent="0.25">
      <c r="A37" s="79" t="s">
        <v>105</v>
      </c>
      <c r="B37" s="79"/>
      <c r="C37" s="79">
        <v>3000</v>
      </c>
      <c r="D37" s="79">
        <v>0</v>
      </c>
      <c r="E37" s="79"/>
      <c r="I37" s="79">
        <v>3000</v>
      </c>
    </row>
    <row r="38" spans="1:9" x14ac:dyDescent="0.25">
      <c r="A38" s="79" t="s">
        <v>106</v>
      </c>
      <c r="B38" s="79"/>
      <c r="C38" s="79">
        <v>17000</v>
      </c>
      <c r="D38" s="79">
        <v>0</v>
      </c>
      <c r="E38" s="79"/>
      <c r="I38" s="79">
        <v>17000</v>
      </c>
    </row>
    <row r="39" spans="1:9" x14ac:dyDescent="0.25">
      <c r="A39" s="85" t="s">
        <v>98</v>
      </c>
      <c r="B39" s="85"/>
      <c r="C39" s="86">
        <v>0</v>
      </c>
      <c r="D39" s="86">
        <v>15000</v>
      </c>
      <c r="E39" s="86"/>
      <c r="F39" s="82"/>
      <c r="G39" s="82"/>
      <c r="H39" s="82"/>
      <c r="I39" s="86">
        <v>15000</v>
      </c>
    </row>
    <row r="40" spans="1:9" x14ac:dyDescent="0.25">
      <c r="A40" s="77" t="s">
        <v>99</v>
      </c>
      <c r="B40" s="77"/>
      <c r="C40" s="78"/>
      <c r="D40" s="78">
        <v>15000</v>
      </c>
      <c r="E40" s="78"/>
      <c r="I40" s="78">
        <v>15000</v>
      </c>
    </row>
    <row r="41" spans="1:9" x14ac:dyDescent="0.25">
      <c r="A41" s="79" t="s">
        <v>104</v>
      </c>
      <c r="B41" s="79"/>
      <c r="C41" s="79">
        <v>0</v>
      </c>
      <c r="D41" s="79">
        <v>15000</v>
      </c>
      <c r="E41" s="79"/>
      <c r="I41" s="79">
        <v>15000</v>
      </c>
    </row>
    <row r="42" spans="1:9" x14ac:dyDescent="0.25">
      <c r="A42" s="79" t="s">
        <v>106</v>
      </c>
      <c r="B42" s="79"/>
      <c r="C42" s="79">
        <v>0</v>
      </c>
      <c r="D42" s="79">
        <v>15000</v>
      </c>
      <c r="E42" s="79"/>
      <c r="I42" s="79">
        <v>15000</v>
      </c>
    </row>
    <row r="43" spans="1:9" x14ac:dyDescent="0.25">
      <c r="A43" s="75" t="s">
        <v>107</v>
      </c>
      <c r="B43" s="75"/>
      <c r="C43" s="76">
        <v>4000</v>
      </c>
      <c r="D43" s="76">
        <v>0</v>
      </c>
      <c r="E43" s="76">
        <v>0</v>
      </c>
      <c r="I43" s="76">
        <v>4000</v>
      </c>
    </row>
    <row r="44" spans="1:9" x14ac:dyDescent="0.25">
      <c r="A44" s="77" t="s">
        <v>96</v>
      </c>
      <c r="B44" s="77"/>
      <c r="C44" s="78">
        <v>0</v>
      </c>
      <c r="D44" s="78">
        <v>0</v>
      </c>
      <c r="E44" s="78"/>
      <c r="I44" s="78">
        <v>0</v>
      </c>
    </row>
    <row r="45" spans="1:9" x14ac:dyDescent="0.25">
      <c r="A45" s="77" t="s">
        <v>97</v>
      </c>
      <c r="B45" s="77"/>
      <c r="C45" s="78">
        <v>4000</v>
      </c>
      <c r="D45" s="78">
        <v>0</v>
      </c>
      <c r="E45" s="78"/>
      <c r="I45" s="78">
        <v>4000</v>
      </c>
    </row>
    <row r="46" spans="1:9" x14ac:dyDescent="0.25">
      <c r="A46" s="79" t="s">
        <v>88</v>
      </c>
      <c r="B46" s="79"/>
      <c r="C46" s="79">
        <v>4000</v>
      </c>
      <c r="D46" s="79">
        <v>0</v>
      </c>
      <c r="E46" s="79"/>
      <c r="I46" s="79">
        <v>4000</v>
      </c>
    </row>
    <row r="47" spans="1:9" x14ac:dyDescent="0.25">
      <c r="A47" s="79" t="s">
        <v>89</v>
      </c>
      <c r="B47" s="79"/>
      <c r="C47" s="79">
        <v>4000</v>
      </c>
      <c r="D47" s="79">
        <v>0</v>
      </c>
      <c r="E47" s="79"/>
      <c r="I47" s="79">
        <v>4000</v>
      </c>
    </row>
    <row r="48" spans="1:9" x14ac:dyDescent="0.25">
      <c r="A48" s="75" t="s">
        <v>108</v>
      </c>
      <c r="B48" s="75"/>
      <c r="C48" s="76">
        <v>10000</v>
      </c>
      <c r="D48" s="76">
        <v>-3000</v>
      </c>
      <c r="E48" s="76">
        <v>-30</v>
      </c>
      <c r="I48" s="76">
        <v>7000</v>
      </c>
    </row>
    <row r="49" spans="1:9" x14ac:dyDescent="0.25">
      <c r="A49" s="85" t="s">
        <v>103</v>
      </c>
      <c r="B49" s="85"/>
      <c r="C49" s="86">
        <v>10000</v>
      </c>
      <c r="D49" s="86">
        <v>-3000</v>
      </c>
      <c r="E49" s="78">
        <v>-30</v>
      </c>
      <c r="F49" s="82"/>
      <c r="G49" s="82"/>
      <c r="H49" s="82"/>
      <c r="I49" s="86">
        <v>7000</v>
      </c>
    </row>
    <row r="50" spans="1:9" x14ac:dyDescent="0.25">
      <c r="A50" s="77" t="s">
        <v>90</v>
      </c>
      <c r="B50" s="77"/>
      <c r="C50" s="78">
        <v>10000</v>
      </c>
      <c r="D50" s="78">
        <v>-3000</v>
      </c>
      <c r="E50" s="78">
        <v>-30</v>
      </c>
      <c r="I50" s="78">
        <v>7000</v>
      </c>
    </row>
    <row r="51" spans="1:9" x14ac:dyDescent="0.25">
      <c r="A51" s="79" t="s">
        <v>88</v>
      </c>
      <c r="B51" s="79"/>
      <c r="C51" s="79">
        <v>10000</v>
      </c>
      <c r="D51" s="79">
        <v>-3000</v>
      </c>
      <c r="E51" s="78">
        <v>-30</v>
      </c>
      <c r="I51" s="79">
        <v>7000</v>
      </c>
    </row>
    <row r="52" spans="1:9" x14ac:dyDescent="0.25">
      <c r="A52" s="79" t="s">
        <v>91</v>
      </c>
      <c r="B52" s="79"/>
      <c r="C52" s="79">
        <v>10000</v>
      </c>
      <c r="D52" s="79">
        <v>-3000</v>
      </c>
      <c r="E52" s="78">
        <v>-30</v>
      </c>
      <c r="I52" s="79">
        <v>7000</v>
      </c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79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workbookViewId="0">
      <selection activeCell="H22" sqref="H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93" t="s">
        <v>61</v>
      </c>
      <c r="B1" s="93"/>
      <c r="C1" s="93"/>
      <c r="D1" s="93"/>
      <c r="E1" s="93"/>
      <c r="F1" s="93"/>
      <c r="G1" s="93"/>
      <c r="H1" s="93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93" t="s">
        <v>18</v>
      </c>
      <c r="B3" s="93"/>
      <c r="C3" s="93"/>
      <c r="D3" s="93"/>
      <c r="E3" s="93"/>
      <c r="F3" s="93"/>
      <c r="G3" s="93"/>
      <c r="H3" s="93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93" t="s">
        <v>48</v>
      </c>
      <c r="B5" s="93"/>
      <c r="C5" s="93"/>
      <c r="D5" s="93"/>
      <c r="E5" s="93"/>
      <c r="F5" s="93"/>
      <c r="G5" s="93"/>
      <c r="H5" s="93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25.5" x14ac:dyDescent="0.25">
      <c r="A7" s="18" t="s">
        <v>5</v>
      </c>
      <c r="B7" s="17" t="s">
        <v>6</v>
      </c>
      <c r="C7" s="17" t="s">
        <v>28</v>
      </c>
      <c r="D7" s="17" t="s">
        <v>62</v>
      </c>
      <c r="E7" s="18" t="s">
        <v>60</v>
      </c>
      <c r="F7" s="18" t="s">
        <v>63</v>
      </c>
      <c r="G7" s="18" t="s">
        <v>29</v>
      </c>
      <c r="H7" s="18" t="s">
        <v>64</v>
      </c>
    </row>
    <row r="8" spans="1:8" x14ac:dyDescent="0.25">
      <c r="A8" s="33"/>
      <c r="B8" s="34"/>
      <c r="C8" s="32" t="s">
        <v>50</v>
      </c>
      <c r="D8" s="34"/>
      <c r="E8" s="33"/>
      <c r="F8" s="33"/>
      <c r="G8" s="33"/>
      <c r="H8" s="33"/>
    </row>
    <row r="9" spans="1:8" ht="25.5" x14ac:dyDescent="0.25">
      <c r="A9" s="11">
        <v>8</v>
      </c>
      <c r="B9" s="11"/>
      <c r="C9" s="11" t="s">
        <v>16</v>
      </c>
      <c r="D9" s="8"/>
      <c r="E9" s="9"/>
      <c r="F9" s="9"/>
      <c r="G9" s="9"/>
      <c r="H9" s="9"/>
    </row>
    <row r="10" spans="1:8" x14ac:dyDescent="0.25">
      <c r="A10" s="11"/>
      <c r="B10" s="15">
        <v>84</v>
      </c>
      <c r="C10" s="15" t="s">
        <v>20</v>
      </c>
      <c r="D10" s="8"/>
      <c r="E10" s="9"/>
      <c r="F10" s="9"/>
      <c r="G10" s="9"/>
      <c r="H10" s="9"/>
    </row>
    <row r="11" spans="1:8" x14ac:dyDescent="0.25">
      <c r="A11" s="11"/>
      <c r="B11" s="15"/>
      <c r="C11" s="36"/>
      <c r="D11" s="8"/>
      <c r="E11" s="9"/>
      <c r="F11" s="9"/>
      <c r="G11" s="9"/>
      <c r="H11" s="9"/>
    </row>
    <row r="12" spans="1:8" x14ac:dyDescent="0.25">
      <c r="A12" s="11"/>
      <c r="B12" s="15"/>
      <c r="C12" s="32" t="s">
        <v>53</v>
      </c>
      <c r="D12" s="8"/>
      <c r="E12" s="9"/>
      <c r="F12" s="9"/>
      <c r="G12" s="9"/>
      <c r="H12" s="9"/>
    </row>
    <row r="13" spans="1:8" ht="25.5" x14ac:dyDescent="0.25">
      <c r="A13" s="14">
        <v>5</v>
      </c>
      <c r="B13" s="14"/>
      <c r="C13" s="22" t="s">
        <v>17</v>
      </c>
      <c r="D13" s="8"/>
      <c r="E13" s="9"/>
      <c r="F13" s="9"/>
      <c r="G13" s="9"/>
      <c r="H13" s="9"/>
    </row>
    <row r="14" spans="1:8" ht="25.5" x14ac:dyDescent="0.25">
      <c r="A14" s="15"/>
      <c r="B14" s="15">
        <v>54</v>
      </c>
      <c r="C14" s="23" t="s">
        <v>21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"/>
  <sheetViews>
    <sheetView workbookViewId="0">
      <selection activeCell="C12" sqref="C12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93" t="s">
        <v>61</v>
      </c>
      <c r="B1" s="93"/>
      <c r="C1" s="93"/>
      <c r="D1" s="93"/>
      <c r="E1" s="93"/>
      <c r="F1" s="93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93" t="s">
        <v>18</v>
      </c>
      <c r="B3" s="93"/>
      <c r="C3" s="93"/>
      <c r="D3" s="93"/>
      <c r="E3" s="93"/>
      <c r="F3" s="93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93" t="s">
        <v>49</v>
      </c>
      <c r="B5" s="93"/>
      <c r="C5" s="93"/>
      <c r="D5" s="93"/>
      <c r="E5" s="93"/>
      <c r="F5" s="93"/>
    </row>
    <row r="6" spans="1:6" ht="18" x14ac:dyDescent="0.25">
      <c r="A6" s="4"/>
      <c r="B6" s="4"/>
      <c r="C6" s="4"/>
      <c r="D6" s="4"/>
      <c r="E6" s="5"/>
      <c r="F6" s="5"/>
    </row>
    <row r="7" spans="1:6" ht="25.5" x14ac:dyDescent="0.25">
      <c r="A7" s="17" t="s">
        <v>41</v>
      </c>
      <c r="B7" s="17" t="s">
        <v>62</v>
      </c>
      <c r="C7" s="18" t="s">
        <v>60</v>
      </c>
      <c r="D7" s="18" t="s">
        <v>63</v>
      </c>
      <c r="E7" s="18" t="s">
        <v>29</v>
      </c>
      <c r="F7" s="18" t="s">
        <v>64</v>
      </c>
    </row>
    <row r="8" spans="1:6" x14ac:dyDescent="0.25">
      <c r="A8" s="11" t="s">
        <v>50</v>
      </c>
      <c r="B8" s="8"/>
      <c r="C8" s="9"/>
      <c r="D8" s="9"/>
      <c r="E8" s="9"/>
      <c r="F8" s="9"/>
    </row>
    <row r="9" spans="1:6" ht="25.5" x14ac:dyDescent="0.25">
      <c r="A9" s="11" t="s">
        <v>51</v>
      </c>
      <c r="B9" s="8"/>
      <c r="C9" s="9"/>
      <c r="D9" s="9"/>
      <c r="E9" s="9"/>
      <c r="F9" s="9"/>
    </row>
    <row r="10" spans="1:6" ht="25.5" x14ac:dyDescent="0.25">
      <c r="A10" s="16" t="s">
        <v>52</v>
      </c>
      <c r="B10" s="8"/>
      <c r="C10" s="9"/>
      <c r="D10" s="9"/>
      <c r="E10" s="9"/>
      <c r="F10" s="9"/>
    </row>
    <row r="11" spans="1:6" x14ac:dyDescent="0.25">
      <c r="A11" s="16"/>
      <c r="B11" s="8"/>
      <c r="C11" s="9"/>
      <c r="D11" s="9"/>
      <c r="E11" s="9"/>
      <c r="F11" s="9"/>
    </row>
    <row r="12" spans="1:6" x14ac:dyDescent="0.25">
      <c r="A12" s="11" t="s">
        <v>53</v>
      </c>
      <c r="B12" s="8"/>
      <c r="C12" s="9"/>
      <c r="D12" s="9"/>
      <c r="E12" s="9"/>
      <c r="F12" s="9"/>
    </row>
    <row r="13" spans="1:6" x14ac:dyDescent="0.25">
      <c r="A13" s="22" t="s">
        <v>44</v>
      </c>
      <c r="B13" s="8"/>
      <c r="C13" s="9"/>
      <c r="D13" s="9"/>
      <c r="E13" s="9"/>
      <c r="F13" s="9"/>
    </row>
    <row r="14" spans="1:6" x14ac:dyDescent="0.25">
      <c r="A14" s="13" t="s">
        <v>45</v>
      </c>
      <c r="B14" s="8"/>
      <c r="C14" s="9"/>
      <c r="D14" s="9"/>
      <c r="E14" s="9"/>
      <c r="F14" s="10"/>
    </row>
    <row r="15" spans="1:6" x14ac:dyDescent="0.25">
      <c r="A15" s="22" t="s">
        <v>46</v>
      </c>
      <c r="B15" s="8"/>
      <c r="C15" s="9"/>
      <c r="D15" s="9"/>
      <c r="E15" s="9"/>
      <c r="F15" s="10"/>
    </row>
    <row r="16" spans="1:6" x14ac:dyDescent="0.25">
      <c r="A16" s="13" t="s">
        <v>47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POSEBNI DIO </vt:lpstr>
      <vt:lpstr>Račun financiranja</vt:lpstr>
      <vt:lpstr>Račun financiranja po izvorima</vt:lpstr>
      <vt:lpstr>'POSEBNI DIO 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Djecji Vrtic Duga Resa</cp:lastModifiedBy>
  <cp:lastPrinted>2026-06-11T07:00:31Z</cp:lastPrinted>
  <dcterms:created xsi:type="dcterms:W3CDTF">2022-08-12T12:51:27Z</dcterms:created>
  <dcterms:modified xsi:type="dcterms:W3CDTF">2026-06-11T07:30:16Z</dcterms:modified>
</cp:coreProperties>
</file>